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19035" windowHeight="10515" activeTab="0"/>
  </bookViews>
  <sheets>
    <sheet name="отчёт за 6 мес.2016" sheetId="1" r:id="rId1"/>
  </sheets>
  <definedNames>
    <definedName name="_xlnm.Print_Titles" localSheetId="0">'отчёт за 6 мес.2016'!$6:$6</definedName>
    <definedName name="_xlnm.Print_Area" localSheetId="0">'отчёт за 6 мес.2016'!$A$1:$J$120</definedName>
  </definedNames>
  <calcPr fullCalcOnLoad="1"/>
</workbook>
</file>

<file path=xl/sharedStrings.xml><?xml version="1.0" encoding="utf-8"?>
<sst xmlns="http://schemas.openxmlformats.org/spreadsheetml/2006/main" count="597" uniqueCount="274">
  <si>
    <t>№ 
п/п</t>
  </si>
  <si>
    <t>Наименование программы</t>
  </si>
  <si>
    <t>ДЗФ ЯО</t>
  </si>
  <si>
    <t>ДО ЯО</t>
  </si>
  <si>
    <t>ДК ЯО</t>
  </si>
  <si>
    <t>ДТСПН ЯО</t>
  </si>
  <si>
    <t>ДОС ЯО</t>
  </si>
  <si>
    <t>ДЖКК ЯО</t>
  </si>
  <si>
    <t>ДРБ ЯО</t>
  </si>
  <si>
    <t>ДС ЯО</t>
  </si>
  <si>
    <t>ДГСЗН ЯО</t>
  </si>
  <si>
    <t>ДПП ЯО</t>
  </si>
  <si>
    <t>ДИП ЯО</t>
  </si>
  <si>
    <t>АТ ЯО</t>
  </si>
  <si>
    <t>ДВ ЯО</t>
  </si>
  <si>
    <t>ДДХ ЯО</t>
  </si>
  <si>
    <t>ДООСП ЯО</t>
  </si>
  <si>
    <t>ДЭРТ ЯО</t>
  </si>
  <si>
    <t>ДИС ЯО</t>
  </si>
  <si>
    <t>ДФ ЯО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</si>
  <si>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</si>
  <si>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</si>
  <si>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</si>
  <si>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</si>
  <si>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</si>
  <si>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</si>
  <si>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</si>
  <si>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</si>
  <si>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</si>
  <si>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</si>
  <si>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</si>
  <si>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</si>
  <si>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4.1.</t>
  </si>
  <si>
    <t>АДМ ЯО</t>
  </si>
  <si>
    <t>ДТР ЯО</t>
  </si>
  <si>
    <t>1.</t>
  </si>
  <si>
    <t>ГП Развитие здравоохранения в Ярославской области</t>
  </si>
  <si>
    <t xml:space="preserve">ОЦП «Развитие материально-технической базы учреждений здравоохранения Ярославской области» </t>
  </si>
  <si>
    <t xml:space="preserve">РЦП «Улучшение кадрового обеспечения государственных учреждений здравоохранения Ярославской области» </t>
  </si>
  <si>
    <t xml:space="preserve">ВЦП  ДЗФ ЯО </t>
  </si>
  <si>
    <t>2.</t>
  </si>
  <si>
    <t>ГП Развитие образования и молодежная политика в Ярославской области</t>
  </si>
  <si>
    <t>ОЦП Обеспечение доступности дошкольного образования в Ярославской области»</t>
  </si>
  <si>
    <t xml:space="preserve">ВЦП ДО ЯО </t>
  </si>
  <si>
    <t xml:space="preserve">ВЦП «Реализация государственной молодежной политики» </t>
  </si>
  <si>
    <t>3.</t>
  </si>
  <si>
    <t>ГП Социальная поддержка населения Ярославской области</t>
  </si>
  <si>
    <t xml:space="preserve">РП «Социальная поддержка пожилых граждан в Ярославской области» </t>
  </si>
  <si>
    <t>ОЦП  «Семья и дети  Ярославии»</t>
  </si>
  <si>
    <t xml:space="preserve">ВЦП «Социальная поддержка населения Ярославской области» </t>
  </si>
  <si>
    <t>4.</t>
  </si>
  <si>
    <t>ГП Доступная среда  в Ярославской области</t>
  </si>
  <si>
    <t xml:space="preserve">РП «Доступная среда» </t>
  </si>
  <si>
    <t>5.</t>
  </si>
  <si>
    <t>ГП Содействие занятости населения Ярославской области</t>
  </si>
  <si>
    <t>5.1.</t>
  </si>
  <si>
    <t>РП дополнительных мероприятий в сфере занятости населения Ярославской области</t>
  </si>
  <si>
    <t>5.2.</t>
  </si>
  <si>
    <t xml:space="preserve">РП «Оказание содействия добровольному переселению в Ярославскую область соотечественников, проживающих за рубежом»  </t>
  </si>
  <si>
    <t>5.3.</t>
  </si>
  <si>
    <t>ВЦП «Содействие занятости населения Ярославской области»</t>
  </si>
  <si>
    <t>6.</t>
  </si>
  <si>
    <t>ГП Обеспечение доступным и комфортным жильем населения Ярославской области</t>
  </si>
  <si>
    <t>6.1.</t>
  </si>
  <si>
    <t>РП «Стимулирование развития жилищного строительства на территории Ярославской области»</t>
  </si>
  <si>
    <t>6.2.</t>
  </si>
  <si>
    <t xml:space="preserve">РАП по переселению граждан из аварийного жилищного фонда  Ярославской области  </t>
  </si>
  <si>
    <t>6.3.</t>
  </si>
  <si>
    <t>ВЦП ДС ЯО</t>
  </si>
  <si>
    <t>7.</t>
  </si>
  <si>
    <t>ГП Обеспечение качественными коммунальными услугами населения Ярославской области</t>
  </si>
  <si>
    <t>7.1.</t>
  </si>
  <si>
    <t>ОЦП «Комплексная программа модернизации и реформирования жилищно-коммунального хозяйства Ярославской области»</t>
  </si>
  <si>
    <t>7.2.</t>
  </si>
  <si>
    <t xml:space="preserve">РП «Развитие водоснабжения, водоотведения и очистки сточных вод Ярославской области» </t>
  </si>
  <si>
    <t>7.3.</t>
  </si>
  <si>
    <t xml:space="preserve">РП капитального ремонта общего имущества в многоквартирных домах Ярославской области </t>
  </si>
  <si>
    <t>7.4.</t>
  </si>
  <si>
    <t>ВЦП ДЖКК ЯО</t>
  </si>
  <si>
    <t>8.</t>
  </si>
  <si>
    <t>ГП Развитие дорожного хозяйства и транспорта в Ярославской области</t>
  </si>
  <si>
    <t>8.1.</t>
  </si>
  <si>
    <t xml:space="preserve">ОЦП развития сети автомобильных дорог Ярославской области </t>
  </si>
  <si>
    <t>8.2.</t>
  </si>
  <si>
    <t xml:space="preserve">ОЦП «Развитие транспортной системы Ярославской области» </t>
  </si>
  <si>
    <t>8.3.</t>
  </si>
  <si>
    <t>ВЦП «Сохранность региональных автомобильных дорог Ярославской области»</t>
  </si>
  <si>
    <t>8.4.</t>
  </si>
  <si>
    <t>9.</t>
  </si>
  <si>
    <t>ГП Обеспечение общественного порядка и противодействие преступности на территории Ярославской области</t>
  </si>
  <si>
    <t>9.1.</t>
  </si>
  <si>
    <t>9.2.</t>
  </si>
  <si>
    <t xml:space="preserve">ОЦП «Повышение безопасности дорожного движения в Ярославской области» </t>
  </si>
  <si>
    <t>9.3.</t>
  </si>
  <si>
    <t xml:space="preserve">ОЦП «Комплексные меры противодействия злоупотреблению наркотиками и их незаконному обороту» </t>
  </si>
  <si>
    <t>10.</t>
  </si>
  <si>
    <t>ГП Защита населения и территории Ярославской области от чрезвычайных  ситуаций, обеспечение пожарной безопасности  и безопасности людей на водных объектах</t>
  </si>
  <si>
    <t>10.1.</t>
  </si>
  <si>
    <t xml:space="preserve">ОЦП «Повышение безопасности жизнедеятельности населения» </t>
  </si>
  <si>
    <t>10.2.</t>
  </si>
  <si>
    <t xml:space="preserve">ОЦП  «Обеспечение безопасности граждан на водных объектах»  </t>
  </si>
  <si>
    <t>10.3.</t>
  </si>
  <si>
    <t xml:space="preserve">ОЦП «Создание системы обеспечения вызова экстренных оперативных служб через единый номер «112» на базе единых дежурно-диспетчерских служб муниципальных образований в Ярославской области» </t>
  </si>
  <si>
    <t>10.4.</t>
  </si>
  <si>
    <t xml:space="preserve">ОЦП «Создание комплексной системы информирования и оповещения населения при угрозе и возникновении чрезвычайных ситуаций на территории Ярославской области» </t>
  </si>
  <si>
    <t>10.5.</t>
  </si>
  <si>
    <t>ВЦП «Реализация государственной политики в области  гражданской защиты и пожарной безопасности»</t>
  </si>
  <si>
    <t>11.</t>
  </si>
  <si>
    <t>ГП Развитие культуры и туризма в Ярославской области</t>
  </si>
  <si>
    <t>11.1.</t>
  </si>
  <si>
    <t xml:space="preserve">ОЦП развития туризма и отдыха в  Ярославской области </t>
  </si>
  <si>
    <t>11.2.</t>
  </si>
  <si>
    <t>ВЦП ДК ЯО</t>
  </si>
  <si>
    <t>11.3.</t>
  </si>
  <si>
    <t>12.</t>
  </si>
  <si>
    <t>ГП Развитие физической культуры и спорта в Ярославской области</t>
  </si>
  <si>
    <t>12.1.</t>
  </si>
  <si>
    <t>12.2.</t>
  </si>
  <si>
    <t xml:space="preserve">ОЦП «Развитие материально-технической базы физической культуры и спорта Ярославской области» </t>
  </si>
  <si>
    <t>ВЦП  «Физическая  культура  и  спорт  в Ярославской области»</t>
  </si>
  <si>
    <t>13.</t>
  </si>
  <si>
    <t>ГП Экономическое развитие и инновационная экономика в Ярославской области</t>
  </si>
  <si>
    <t>13.1.</t>
  </si>
  <si>
    <t>13.2.</t>
  </si>
  <si>
    <t xml:space="preserve">ОЦП «Стимулирование инвестиционной деятельности в Ярославской области»  </t>
  </si>
  <si>
    <t>13.3.</t>
  </si>
  <si>
    <t xml:space="preserve">ОЦП развития субъектов малого и среднего предпринимательства Ярославской области  </t>
  </si>
  <si>
    <t>ВЦП ДИП ЯО</t>
  </si>
  <si>
    <t>14.</t>
  </si>
  <si>
    <t>ГП Развитие промышленности в Ярославской области и повышение ее конкурентоспособности</t>
  </si>
  <si>
    <t>14.1.</t>
  </si>
  <si>
    <t xml:space="preserve">ОЦП развития промышленности Ярославской области и повышения её конкурентоспособности  </t>
  </si>
  <si>
    <t>14.2.</t>
  </si>
  <si>
    <t>ВЦП ДПП ЯО</t>
  </si>
  <si>
    <t>15.</t>
  </si>
  <si>
    <t>ГП Энергоэффективность  и развитие энергетики в Ярославской области</t>
  </si>
  <si>
    <t>15.1.</t>
  </si>
  <si>
    <t xml:space="preserve">РП «Энергосбережение и повышение энергоэффективности в Ярославской области» </t>
  </si>
  <si>
    <t>16.</t>
  </si>
  <si>
    <t>ГП Информационное общество в Ярославской области</t>
  </si>
  <si>
    <t>16.1.</t>
  </si>
  <si>
    <t>16.2.</t>
  </si>
  <si>
    <t xml:space="preserve">ОЦП «Развитие информационного общества в Ярославской области» </t>
  </si>
  <si>
    <t>ВЦП ДИС ЯО</t>
  </si>
  <si>
    <t>17.</t>
  </si>
  <si>
    <t xml:space="preserve">ГП Охрана окружающей среды в Ярославской области </t>
  </si>
  <si>
    <t>17.1.</t>
  </si>
  <si>
    <t>17.2.</t>
  </si>
  <si>
    <t>РП «Развитие водохозяйственного комплекса Ярославской области в 2013 – 2020 годах»</t>
  </si>
  <si>
    <t>17.3.</t>
  </si>
  <si>
    <t>ВЦП «Управление охраной окружающей среды  и рациональным природопользованием в Ярославской области»</t>
  </si>
  <si>
    <t>18.</t>
  </si>
  <si>
    <t>ГП Развитие сельского хозяйства в Ярославской области</t>
  </si>
  <si>
    <t>18.1.</t>
  </si>
  <si>
    <t>ОЦП «Развитие агропромышленного комплекса Ярославской области»</t>
  </si>
  <si>
    <t>18.2.</t>
  </si>
  <si>
    <t xml:space="preserve">РП «Поддержка начинающих фермеров Ярославской области» </t>
  </si>
  <si>
    <t>18.3.</t>
  </si>
  <si>
    <t xml:space="preserve">РП «Развитие  семейных животноводческих ферм на базе крестьянских (фермерских) хозяйств Ярославской области» </t>
  </si>
  <si>
    <t>18.4.</t>
  </si>
  <si>
    <t xml:space="preserve">РП «Развитие льняного комплекса Ярославской области»  </t>
  </si>
  <si>
    <t>18.5.</t>
  </si>
  <si>
    <t xml:space="preserve">РП «Предупреждение заноса и распространения африканской чумы свиней и обеспечение эпизоотического благополучия на территории Ярославской области» </t>
  </si>
  <si>
    <t>18.6.</t>
  </si>
  <si>
    <t>18.7.</t>
  </si>
  <si>
    <t>ВЦП ДВ ЯО</t>
  </si>
  <si>
    <t>18.8.</t>
  </si>
  <si>
    <t>ОЦП «Устойчивое развитие сельских территорий Ярославской области»</t>
  </si>
  <si>
    <t>19.</t>
  </si>
  <si>
    <t>ГП Развитие лесного  хозяйства в Ярославской области</t>
  </si>
  <si>
    <t>19.1.</t>
  </si>
  <si>
    <t>19.2.</t>
  </si>
  <si>
    <t>ВЦП  ДЛХ ЯО</t>
  </si>
  <si>
    <t>20.</t>
  </si>
  <si>
    <t>ГП Создание условий для эффективного управления региональными и муниципальными финансами в Ярославской области</t>
  </si>
  <si>
    <t>20.1.</t>
  </si>
  <si>
    <t>ВЦП ДФ ЯО</t>
  </si>
  <si>
    <t>20.2.</t>
  </si>
  <si>
    <t>ВЦП «Обеспечение  государственных закупок Ярославской области»</t>
  </si>
  <si>
    <t>20.3.</t>
  </si>
  <si>
    <t>20.4.</t>
  </si>
  <si>
    <t>20.5.</t>
  </si>
  <si>
    <t>21.</t>
  </si>
  <si>
    <t>21.1.</t>
  </si>
  <si>
    <t>21.2.</t>
  </si>
  <si>
    <t>21.3.</t>
  </si>
  <si>
    <t xml:space="preserve">ОЦП «Противодействие коррупции в Ярославской области»                       </t>
  </si>
  <si>
    <t>ВЦП «Обеспечение функционирования многофункциональных центров предоставления государственных и муниципальных услуг»</t>
  </si>
  <si>
    <t>22.</t>
  </si>
  <si>
    <t>22.2.</t>
  </si>
  <si>
    <t xml:space="preserve">ОЦП «Гармонизация межнациональных отношений в Ярославской области» </t>
  </si>
  <si>
    <t>22.3.</t>
  </si>
  <si>
    <t>22.4.</t>
  </si>
  <si>
    <t>ПЯО</t>
  </si>
  <si>
    <t>УСДП</t>
  </si>
  <si>
    <t>ДГЗ ЯО</t>
  </si>
  <si>
    <t xml:space="preserve"> АТР ЯО</t>
  </si>
  <si>
    <t>АФКС ЯО</t>
  </si>
  <si>
    <t>ДОИЖМ ЯО</t>
  </si>
  <si>
    <t>ДАПКПР</t>
  </si>
  <si>
    <t>ВЦП ДАПКПР ЯО</t>
  </si>
  <si>
    <t xml:space="preserve"> ДЛХ ЯО</t>
  </si>
  <si>
    <t>ДИЗО ЯО</t>
  </si>
  <si>
    <t>УПК</t>
  </si>
  <si>
    <t>ГПУ</t>
  </si>
  <si>
    <t>*</t>
  </si>
  <si>
    <t>ИТОГО:</t>
  </si>
  <si>
    <t xml:space="preserve"> -</t>
  </si>
  <si>
    <t>план на год</t>
  </si>
  <si>
    <t>факт за 1 полугодие</t>
  </si>
  <si>
    <t>9.4.</t>
  </si>
  <si>
    <t>ВЦП «Обеспечение функционирования государственного казенного учреждения Ярославской области «Безопасный регион»</t>
  </si>
  <si>
    <t>ГП Развитие системы государственного управления на территории Ярославской области</t>
  </si>
  <si>
    <t xml:space="preserve">ОЦП «Развитие государственной гражданской службы  в Ярославской области» </t>
  </si>
  <si>
    <t>УГСиКП</t>
  </si>
  <si>
    <t>ГП Развитие институтов гражданского общества в Ярославской области</t>
  </si>
  <si>
    <t>23.</t>
  </si>
  <si>
    <t>24.</t>
  </si>
  <si>
    <t>ГП Местное самоуправление в Ярославской области</t>
  </si>
  <si>
    <t xml:space="preserve">ОЦП «Реформирование принципов организации деятельности органов местного самоуправления Ярославской области» </t>
  </si>
  <si>
    <t>ОЦП «Повышение качества, доступности и развитие механизмов предоставления государственных и муниципальных услуг в Ярославской области»</t>
  </si>
  <si>
    <t>ГП Государственные  и муниципальные услуги Ярославской области</t>
  </si>
  <si>
    <t>АГУ ЯО</t>
  </si>
  <si>
    <t xml:space="preserve">Финансирование </t>
  </si>
  <si>
    <t>ИНФОРМАЦИЯ о  финансировании,  результативности государственных программ и подпрограмм 
за 1 полугодие 2016 года</t>
  </si>
  <si>
    <t xml:space="preserve">ОЦП «Профилактика правонарушений в Ярославской области» </t>
  </si>
  <si>
    <t>ОЦП «ОЦП «Развитие дополнительного образования детей в Ярославской области»</t>
  </si>
  <si>
    <t>ВЦП «Транспортное обслуживание населения Ярославской области»</t>
  </si>
  <si>
    <t>ВЦП ДООКН ЯО</t>
  </si>
  <si>
    <t>11.4.</t>
  </si>
  <si>
    <t>11.5.</t>
  </si>
  <si>
    <t>ДООКН ЯО</t>
  </si>
  <si>
    <t>РП «Государственная поддержка гражданских инициатив и социально ориентированных некоммерческих организаций в Ярославской области»</t>
  </si>
  <si>
    <t>22.5.</t>
  </si>
  <si>
    <t xml:space="preserve">ОЦП «Государственная поддержка развития российского казачества на территории Ярославской области»
</t>
  </si>
  <si>
    <t>Основное мероприятие «Реализация принципов открытого государственного управления»</t>
  </si>
  <si>
    <t>23.1.</t>
  </si>
  <si>
    <t>23.2.</t>
  </si>
  <si>
    <t>Основное мероприятие «Благоустройство населенных пунктов Ярославской области»</t>
  </si>
  <si>
    <t>за счет средств областного бюджета (тыс.руб.)</t>
  </si>
  <si>
    <t>за счет федеральных средств (тыс.руб.)</t>
  </si>
  <si>
    <t>нет</t>
  </si>
  <si>
    <t>24.1.</t>
  </si>
  <si>
    <t>24.2.</t>
  </si>
  <si>
    <t>24.3.</t>
  </si>
  <si>
    <t>24.4.</t>
  </si>
  <si>
    <t>24.5.</t>
  </si>
  <si>
    <t>Основное мероприятие «Содействие решению вопросов местного значения по обращениям депутатов Ярославской областной Думы»</t>
  </si>
  <si>
    <t>Основное мероприятие «Мероприятия по повышению эффективности деятельности органов местного самоуправления Ярославской области»</t>
  </si>
  <si>
    <t xml:space="preserve">ВЦП «Организация межмуниципального сотрудничества органов местного самоуправления Ярославской области» </t>
  </si>
  <si>
    <t>Основное мероприятие «Организация оказания бесплатной юридической помощи»</t>
  </si>
  <si>
    <t>Основное мероприятие «Мероприятия по управлению государственным имуществом Ярославской области»</t>
  </si>
  <si>
    <t>Основное мероприятие «Выравнивание уровня бюджетной обеспеченности муниципальных образований Ярославской области и обеспечение сбалансированности местных бюджетов»</t>
  </si>
  <si>
    <t>Основное мероприятие «Обслуживание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области»</t>
  </si>
  <si>
    <t>Основное мероприятие «Приобретение специализированной лесопожарной техники и оборудования»</t>
  </si>
  <si>
    <t>Основное мероприятие «Приобретение объектов недвижимого имущества в собственность муниципальных образований Ярославской области для размещения объектов культуры»</t>
  </si>
  <si>
    <t>Основное мероприятие «Строительство и реконструкция объектов культурного назначения»</t>
  </si>
  <si>
    <t>Основное мероприятие «Областные и именные стипендии студентам, аспирантам и ординаторам, обучающимся по образовательным программам высшего образования в расположенных на территории Ярославской области образовательных организациях высшего образования и научных организациях»</t>
  </si>
  <si>
    <t>Приложение 2</t>
  </si>
  <si>
    <t>Ответствен-ный исполнитель ОЦП/РП</t>
  </si>
  <si>
    <t>% исполн.</t>
  </si>
  <si>
    <t xml:space="preserve">ГП не подлежат оценке </t>
  </si>
  <si>
    <t>погашение задолж. за 2015 год</t>
  </si>
  <si>
    <t xml:space="preserve"> </t>
  </si>
  <si>
    <t>Rисп*,
% на 1.07.2016</t>
  </si>
  <si>
    <t>ВЦП «Охрана и использование животного мира и водных биологических ресурсов в Ярославской области»</t>
  </si>
  <si>
    <t xml:space="preserve">ОЦП «Патриотическое воспитание и допризывная подготовка граждан РФ, проживающих на территории Ярославской области» </t>
  </si>
  <si>
    <t>66,6% **</t>
  </si>
  <si>
    <t>100%**</t>
  </si>
  <si>
    <t>35,0%**</t>
  </si>
  <si>
    <t>**</t>
  </si>
  <si>
    <t xml:space="preserve"> R исп. - результативность исполнения программы (степень достижения запланированных результатов по мероприятиям программы)</t>
  </si>
  <si>
    <t xml:space="preserve"> расчеты за выполненные работы будут произведены в 3 квартале 2016 года</t>
  </si>
  <si>
    <t>78,8%**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</si>
</sst>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/>
    </xf>
    <xf numFmtId="164" fontId="45" fillId="0" borderId="10" xfId="0" applyNumberFormat="1" applyFont="1" applyFill="1" applyBorder="1" applyAlignment="1">
      <alignment horizontal="center" vertical="top" wrapText="1"/>
    </xf>
    <xf numFmtId="165" fontId="45" fillId="0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top" wrapText="1"/>
    </xf>
    <xf numFmtId="165" fontId="0" fillId="0" borderId="0" xfId="0" applyNumberFormat="1" applyFill="1" applyAlignment="1">
      <alignment horizontal="center" vertical="top" wrapText="1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 applyAlignment="1">
      <alignment/>
    </xf>
    <xf numFmtId="0" fontId="45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right" vertical="top"/>
    </xf>
    <xf numFmtId="0" fontId="48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center" vertical="top" wrapText="1"/>
    </xf>
    <xf numFmtId="165" fontId="48" fillId="0" borderId="0" xfId="0" applyNumberFormat="1" applyFont="1" applyFill="1" applyBorder="1" applyAlignment="1">
      <alignment horizontal="center" vertical="top" wrapText="1"/>
    </xf>
    <xf numFmtId="164" fontId="48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165" fontId="45" fillId="0" borderId="0" xfId="0" applyNumberFormat="1" applyFont="1" applyFill="1" applyBorder="1" applyAlignment="1">
      <alignment horizontal="center" vertical="top" wrapText="1"/>
    </xf>
    <xf numFmtId="164" fontId="45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Alignment="1">
      <alignment horizontal="center" vertical="top" wrapText="1"/>
    </xf>
    <xf numFmtId="0" fontId="45" fillId="0" borderId="1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/>
    </xf>
    <xf numFmtId="0" fontId="45" fillId="0" borderId="0" xfId="0" applyFont="1" applyFill="1" applyAlignment="1">
      <alignment horizontal="center" vertical="top"/>
    </xf>
    <xf numFmtId="0" fontId="45" fillId="0" borderId="10" xfId="0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top" wrapText="1"/>
    </xf>
    <xf numFmtId="165" fontId="49" fillId="33" borderId="10" xfId="0" applyNumberFormat="1" applyFont="1" applyFill="1" applyBorder="1" applyAlignment="1">
      <alignment horizontal="center" vertical="top" wrapText="1"/>
    </xf>
    <xf numFmtId="164" fontId="49" fillId="33" borderId="10" xfId="0" applyNumberFormat="1" applyFont="1" applyFill="1" applyBorder="1" applyAlignment="1">
      <alignment horizontal="center" vertical="top" wrapText="1"/>
    </xf>
    <xf numFmtId="164" fontId="45" fillId="34" borderId="1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vertical="top"/>
    </xf>
    <xf numFmtId="0" fontId="45" fillId="0" borderId="11" xfId="0" applyFont="1" applyFill="1" applyBorder="1" applyAlignment="1">
      <alignment horizontal="center" vertical="top" wrapText="1"/>
    </xf>
    <xf numFmtId="164" fontId="45" fillId="33" borderId="10" xfId="0" applyNumberFormat="1" applyFont="1" applyFill="1" applyBorder="1" applyAlignment="1">
      <alignment horizontal="center" vertical="top" wrapText="1"/>
    </xf>
    <xf numFmtId="165" fontId="45" fillId="0" borderId="10" xfId="58" applyNumberFormat="1" applyFont="1" applyFill="1" applyBorder="1" applyAlignment="1">
      <alignment horizontal="center" vertical="top" wrapText="1"/>
    </xf>
    <xf numFmtId="165" fontId="45" fillId="0" borderId="10" xfId="0" applyNumberFormat="1" applyFont="1" applyBorder="1" applyAlignment="1">
      <alignment horizontal="center" vertical="top"/>
    </xf>
    <xf numFmtId="164" fontId="45" fillId="0" borderId="10" xfId="55" applyNumberFormat="1" applyFont="1" applyFill="1" applyBorder="1" applyAlignment="1">
      <alignment horizontal="center" vertical="top" wrapText="1"/>
    </xf>
    <xf numFmtId="164" fontId="49" fillId="33" borderId="10" xfId="55" applyNumberFormat="1" applyFont="1" applyFill="1" applyBorder="1" applyAlignment="1">
      <alignment horizontal="center" vertical="top" wrapText="1"/>
    </xf>
    <xf numFmtId="165" fontId="49" fillId="33" borderId="10" xfId="58" applyNumberFormat="1" applyFont="1" applyFill="1" applyBorder="1" applyAlignment="1">
      <alignment horizontal="center" vertical="top" wrapText="1"/>
    </xf>
    <xf numFmtId="165" fontId="45" fillId="0" borderId="12" xfId="58" applyNumberFormat="1" applyFont="1" applyFill="1" applyBorder="1" applyAlignment="1">
      <alignment horizontal="center" vertical="top" wrapText="1"/>
    </xf>
    <xf numFmtId="165" fontId="45" fillId="33" borderId="10" xfId="0" applyNumberFormat="1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horizontal="center" vertical="top" wrapText="1"/>
    </xf>
    <xf numFmtId="165" fontId="48" fillId="34" borderId="10" xfId="0" applyNumberFormat="1" applyFont="1" applyFill="1" applyBorder="1" applyAlignment="1">
      <alignment horizontal="center" vertical="top" wrapText="1"/>
    </xf>
    <xf numFmtId="165" fontId="45" fillId="0" borderId="10" xfId="0" applyNumberFormat="1" applyFont="1" applyFill="1" applyBorder="1" applyAlignment="1">
      <alignment horizontal="center" vertical="top"/>
    </xf>
    <xf numFmtId="164" fontId="9" fillId="33" borderId="10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top"/>
    </xf>
    <xf numFmtId="16" fontId="45" fillId="0" borderId="10" xfId="0" applyNumberFormat="1" applyFont="1" applyFill="1" applyBorder="1" applyAlignment="1">
      <alignment horizontal="center" vertical="top" wrapText="1"/>
    </xf>
    <xf numFmtId="10" fontId="0" fillId="0" borderId="0" xfId="55" applyNumberFormat="1" applyFont="1" applyFill="1" applyAlignment="1">
      <alignment horizontal="center" vertical="top"/>
    </xf>
    <xf numFmtId="0" fontId="45" fillId="0" borderId="10" xfId="0" applyFont="1" applyFill="1" applyBorder="1" applyAlignment="1">
      <alignment horizontal="center" vertical="center" wrapText="1"/>
    </xf>
    <xf numFmtId="165" fontId="36" fillId="0" borderId="0" xfId="0" applyNumberFormat="1" applyFont="1" applyFill="1" applyAlignment="1">
      <alignment horizontal="center" vertical="top"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 vertical="top"/>
    </xf>
    <xf numFmtId="165" fontId="36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 vertical="top"/>
    </xf>
    <xf numFmtId="0" fontId="36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top" wrapText="1"/>
    </xf>
    <xf numFmtId="164" fontId="45" fillId="0" borderId="0" xfId="0" applyNumberFormat="1" applyFont="1" applyFill="1" applyAlignment="1">
      <alignment horizontal="right" vertical="top" wrapText="1"/>
    </xf>
    <xf numFmtId="0" fontId="51" fillId="0" borderId="16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 vertical="top" wrapText="1"/>
    </xf>
    <xf numFmtId="0" fontId="48" fillId="34" borderId="17" xfId="0" applyFont="1" applyFill="1" applyBorder="1" applyAlignment="1">
      <alignment horizontal="center" vertical="top" wrapText="1"/>
    </xf>
    <xf numFmtId="0" fontId="48" fillId="34" borderId="15" xfId="0" applyFont="1" applyFill="1" applyBorder="1" applyAlignment="1">
      <alignment horizontal="center" vertical="top"/>
    </xf>
    <xf numFmtId="0" fontId="48" fillId="34" borderId="11" xfId="0" applyFont="1" applyFill="1" applyBorder="1" applyAlignment="1">
      <alignment horizontal="center" vertical="top"/>
    </xf>
    <xf numFmtId="0" fontId="48" fillId="34" borderId="17" xfId="0" applyFont="1" applyFill="1" applyBorder="1" applyAlignment="1">
      <alignment horizontal="center" vertical="top"/>
    </xf>
    <xf numFmtId="0" fontId="45" fillId="34" borderId="15" xfId="0" applyFont="1" applyFill="1" applyBorder="1" applyAlignment="1">
      <alignment horizontal="center" vertical="top" wrapText="1"/>
    </xf>
    <xf numFmtId="0" fontId="45" fillId="34" borderId="11" xfId="0" applyFont="1" applyFill="1" applyBorder="1" applyAlignment="1">
      <alignment horizontal="center" vertical="top" wrapText="1"/>
    </xf>
    <xf numFmtId="0" fontId="45" fillId="34" borderId="17" xfId="0" applyFont="1" applyFill="1" applyBorder="1" applyAlignment="1">
      <alignment horizontal="center" vertical="top" wrapText="1"/>
    </xf>
    <xf numFmtId="165" fontId="48" fillId="34" borderId="13" xfId="0" applyNumberFormat="1" applyFont="1" applyFill="1" applyBorder="1" applyAlignment="1">
      <alignment horizontal="center" vertical="top" wrapText="1"/>
    </xf>
    <xf numFmtId="165" fontId="48" fillId="34" borderId="12" xfId="0" applyNumberFormat="1" applyFont="1" applyFill="1" applyBorder="1" applyAlignment="1">
      <alignment horizontal="center" vertical="top" wrapText="1"/>
    </xf>
    <xf numFmtId="165" fontId="48" fillId="34" borderId="14" xfId="0" applyNumberFormat="1" applyFont="1" applyFill="1" applyBorder="1" applyAlignment="1">
      <alignment horizontal="center" vertical="top" wrapText="1"/>
    </xf>
    <xf numFmtId="164" fontId="10" fillId="34" borderId="15" xfId="0" applyNumberFormat="1" applyFont="1" applyFill="1" applyBorder="1" applyAlignment="1">
      <alignment horizontal="center" vertical="top" wrapText="1"/>
    </xf>
    <xf numFmtId="164" fontId="10" fillId="34" borderId="11" xfId="0" applyNumberFormat="1" applyFont="1" applyFill="1" applyBorder="1" applyAlignment="1">
      <alignment horizontal="center" vertical="top" wrapText="1"/>
    </xf>
    <xf numFmtId="164" fontId="10" fillId="34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0"/>
  <sheetViews>
    <sheetView tabSelected="1" zoomScale="120" zoomScaleNormal="120" workbookViewId="0" topLeftCell="A1">
      <selection activeCell="M67" sqref="M67"/>
    </sheetView>
  </sheetViews>
  <sheetFormatPr defaultColWidth="9.140625" defaultRowHeight="15"/>
  <cols>
    <col min="1" max="1" width="5.28125" style="13" customWidth="1"/>
    <col min="2" max="2" width="43.57421875" style="13" customWidth="1"/>
    <col min="3" max="3" width="13.140625" style="15" customWidth="1"/>
    <col min="4" max="4" width="13.7109375" style="16" customWidth="1"/>
    <col min="5" max="5" width="13.8515625" style="16" customWidth="1"/>
    <col min="6" max="6" width="9.421875" style="29" customWidth="1"/>
    <col min="7" max="7" width="12.28125" style="29" customWidth="1"/>
    <col min="8" max="8" width="12.140625" style="29" customWidth="1"/>
    <col min="9" max="9" width="9.140625" style="29" customWidth="1"/>
    <col min="10" max="10" width="10.8515625" style="34" customWidth="1"/>
    <col min="11" max="11" width="14.140625" style="1" customWidth="1"/>
    <col min="12" max="12" width="9.140625" style="2" customWidth="1"/>
    <col min="13" max="13" width="22.7109375" style="2" customWidth="1"/>
    <col min="14" max="40" width="9.140625" style="2" customWidth="1"/>
  </cols>
  <sheetData>
    <row r="1" spans="8:10" ht="15">
      <c r="H1" s="78" t="s">
        <v>258</v>
      </c>
      <c r="I1" s="78"/>
      <c r="J1" s="78"/>
    </row>
    <row r="2" spans="1:10" ht="34.5" customHeight="1">
      <c r="A2" s="79" t="s">
        <v>224</v>
      </c>
      <c r="B2" s="79"/>
      <c r="C2" s="79"/>
      <c r="D2" s="79"/>
      <c r="E2" s="79"/>
      <c r="F2" s="79"/>
      <c r="G2" s="79"/>
      <c r="H2" s="79"/>
      <c r="I2" s="79"/>
      <c r="J2" s="79"/>
    </row>
    <row r="3" spans="1:40" s="6" customFormat="1" ht="18" customHeight="1">
      <c r="A3" s="80" t="s">
        <v>0</v>
      </c>
      <c r="B3" s="83" t="s">
        <v>1</v>
      </c>
      <c r="C3" s="86" t="s">
        <v>259</v>
      </c>
      <c r="D3" s="89" t="s">
        <v>223</v>
      </c>
      <c r="E3" s="90"/>
      <c r="F3" s="90"/>
      <c r="G3" s="90"/>
      <c r="H3" s="90"/>
      <c r="I3" s="91"/>
      <c r="J3" s="92" t="s">
        <v>264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s="7" customFormat="1" ht="18" customHeight="1">
      <c r="A4" s="81"/>
      <c r="B4" s="84"/>
      <c r="C4" s="87"/>
      <c r="D4" s="89" t="s">
        <v>239</v>
      </c>
      <c r="E4" s="90"/>
      <c r="F4" s="91"/>
      <c r="G4" s="89" t="s">
        <v>240</v>
      </c>
      <c r="H4" s="90"/>
      <c r="I4" s="91"/>
      <c r="J4" s="93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s="7" customFormat="1" ht="33" customHeight="1">
      <c r="A5" s="82"/>
      <c r="B5" s="85"/>
      <c r="C5" s="88"/>
      <c r="D5" s="63" t="s">
        <v>208</v>
      </c>
      <c r="E5" s="63" t="s">
        <v>209</v>
      </c>
      <c r="F5" s="46" t="s">
        <v>260</v>
      </c>
      <c r="G5" s="63" t="s">
        <v>208</v>
      </c>
      <c r="H5" s="63" t="s">
        <v>209</v>
      </c>
      <c r="I5" s="46" t="s">
        <v>260</v>
      </c>
      <c r="J5" s="94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7" customFormat="1" ht="18" customHeight="1">
      <c r="A6" s="60">
        <v>1</v>
      </c>
      <c r="B6" s="61">
        <v>2</v>
      </c>
      <c r="C6" s="62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11" s="18" customFormat="1" ht="42.75" customHeight="1">
      <c r="A7" s="42" t="s">
        <v>35</v>
      </c>
      <c r="B7" s="43" t="s">
        <v>36</v>
      </c>
      <c r="C7" s="42" t="s">
        <v>2</v>
      </c>
      <c r="D7" s="44">
        <f>SUM(D8:D10)</f>
        <v>8871956.44</v>
      </c>
      <c r="E7" s="44">
        <f>SUM(E8:E10)</f>
        <v>4019846.32</v>
      </c>
      <c r="F7" s="45">
        <f>E7/D7</f>
        <v>0.4530958134415728</v>
      </c>
      <c r="G7" s="44">
        <f>SUM(G8:G10)</f>
        <v>378310.2</v>
      </c>
      <c r="H7" s="44">
        <f>SUM(H8:H10)</f>
        <v>194963.66</v>
      </c>
      <c r="I7" s="45">
        <f>H7/G7</f>
        <v>0.5153539608501172</v>
      </c>
      <c r="J7" s="65" t="s">
        <v>261</v>
      </c>
      <c r="K7" s="70"/>
    </row>
    <row r="8" spans="1:11" s="2" customFormat="1" ht="45">
      <c r="A8" s="38" t="s">
        <v>20</v>
      </c>
      <c r="B8" s="35" t="s">
        <v>37</v>
      </c>
      <c r="C8" s="38" t="s">
        <v>2</v>
      </c>
      <c r="D8" s="52">
        <v>131051.03</v>
      </c>
      <c r="E8" s="52">
        <v>56322.69</v>
      </c>
      <c r="F8" s="3">
        <f>E8/D8</f>
        <v>0.429776782372485</v>
      </c>
      <c r="G8" s="4" t="s">
        <v>207</v>
      </c>
      <c r="H8" s="4" t="s">
        <v>207</v>
      </c>
      <c r="I8" s="3" t="s">
        <v>207</v>
      </c>
      <c r="J8" s="31">
        <v>0.2467</v>
      </c>
      <c r="K8" s="1"/>
    </row>
    <row r="9" spans="1:11" s="2" customFormat="1" ht="45.75" customHeight="1">
      <c r="A9" s="38" t="s">
        <v>21</v>
      </c>
      <c r="B9" s="35" t="s">
        <v>38</v>
      </c>
      <c r="C9" s="38" t="s">
        <v>2</v>
      </c>
      <c r="D9" s="52">
        <v>19831.9</v>
      </c>
      <c r="E9" s="52">
        <v>5125.67</v>
      </c>
      <c r="F9" s="3">
        <f>E9/D9</f>
        <v>0.2584558211769926</v>
      </c>
      <c r="G9" s="52">
        <v>12600</v>
      </c>
      <c r="H9" s="52">
        <v>0</v>
      </c>
      <c r="I9" s="3">
        <v>0</v>
      </c>
      <c r="J9" s="30">
        <v>0.6368</v>
      </c>
      <c r="K9" s="1"/>
    </row>
    <row r="10" spans="1:13" s="2" customFormat="1" ht="17.25" customHeight="1">
      <c r="A10" s="38" t="s">
        <v>22</v>
      </c>
      <c r="B10" s="35" t="s">
        <v>39</v>
      </c>
      <c r="C10" s="38" t="s">
        <v>2</v>
      </c>
      <c r="D10" s="52">
        <v>8721073.51</v>
      </c>
      <c r="E10" s="52">
        <v>3958397.96</v>
      </c>
      <c r="F10" s="3">
        <f>E10/D10</f>
        <v>0.4538888424069711</v>
      </c>
      <c r="G10" s="52">
        <v>365710.2</v>
      </c>
      <c r="H10" s="52">
        <v>194963.66</v>
      </c>
      <c r="I10" s="3">
        <f>H10/G10</f>
        <v>0.5331097136475822</v>
      </c>
      <c r="J10" s="30">
        <v>0.741</v>
      </c>
      <c r="K10" s="1"/>
      <c r="M10" s="71"/>
    </row>
    <row r="11" spans="1:11" s="18" customFormat="1" ht="28.5" customHeight="1">
      <c r="A11" s="42" t="s">
        <v>40</v>
      </c>
      <c r="B11" s="43" t="s">
        <v>41</v>
      </c>
      <c r="C11" s="42" t="s">
        <v>3</v>
      </c>
      <c r="D11" s="44">
        <f>SUM(D12:D17)</f>
        <v>14309847.8</v>
      </c>
      <c r="E11" s="44">
        <f>SUM(E12:E17)</f>
        <v>9238724.07</v>
      </c>
      <c r="F11" s="45">
        <f aca="true" t="shared" si="0" ref="F11:F37">E11/D11</f>
        <v>0.6456200093197357</v>
      </c>
      <c r="G11" s="55">
        <f>SUM(G12:G17)</f>
        <v>125431.82</v>
      </c>
      <c r="H11" s="55">
        <f>SUM(H12:H17)</f>
        <v>36207.715</v>
      </c>
      <c r="I11" s="45">
        <f>H11/G11</f>
        <v>0.288664511126443</v>
      </c>
      <c r="J11" s="65" t="s">
        <v>241</v>
      </c>
      <c r="K11" s="70"/>
    </row>
    <row r="12" spans="1:11" s="2" customFormat="1" ht="30.75" customHeight="1">
      <c r="A12" s="38" t="s">
        <v>23</v>
      </c>
      <c r="B12" s="35" t="s">
        <v>42</v>
      </c>
      <c r="C12" s="38" t="s">
        <v>3</v>
      </c>
      <c r="D12" s="52">
        <v>226654.85</v>
      </c>
      <c r="E12" s="4">
        <v>70756.73</v>
      </c>
      <c r="F12" s="3">
        <f t="shared" si="0"/>
        <v>0.3121783187079385</v>
      </c>
      <c r="G12" s="52">
        <v>116942.63</v>
      </c>
      <c r="H12" s="52">
        <v>30648.405</v>
      </c>
      <c r="I12" s="3">
        <f>H12/G12</f>
        <v>0.2620806886248411</v>
      </c>
      <c r="J12" s="30">
        <v>0.5091</v>
      </c>
      <c r="K12" s="72"/>
    </row>
    <row r="13" spans="1:11" s="2" customFormat="1" ht="30" customHeight="1">
      <c r="A13" s="38" t="s">
        <v>24</v>
      </c>
      <c r="B13" s="35" t="s">
        <v>226</v>
      </c>
      <c r="C13" s="39" t="s">
        <v>33</v>
      </c>
      <c r="D13" s="52">
        <v>20000</v>
      </c>
      <c r="E13" s="4">
        <v>0</v>
      </c>
      <c r="F13" s="3">
        <f t="shared" si="0"/>
        <v>0</v>
      </c>
      <c r="G13" s="4" t="s">
        <v>207</v>
      </c>
      <c r="H13" s="4" t="s">
        <v>207</v>
      </c>
      <c r="I13" s="3" t="s">
        <v>207</v>
      </c>
      <c r="J13" s="31">
        <v>0</v>
      </c>
      <c r="K13" s="72"/>
    </row>
    <row r="14" spans="1:11" s="2" customFormat="1" ht="45.75" customHeight="1">
      <c r="A14" s="38" t="s">
        <v>25</v>
      </c>
      <c r="B14" s="35" t="s">
        <v>266</v>
      </c>
      <c r="C14" s="40" t="s">
        <v>33</v>
      </c>
      <c r="D14" s="4">
        <v>20032</v>
      </c>
      <c r="E14" s="4">
        <v>5366.34</v>
      </c>
      <c r="F14" s="3">
        <f t="shared" si="0"/>
        <v>0.2678883785942492</v>
      </c>
      <c r="G14" s="4" t="s">
        <v>207</v>
      </c>
      <c r="H14" s="4" t="s">
        <v>207</v>
      </c>
      <c r="I14" s="3" t="s">
        <v>207</v>
      </c>
      <c r="J14" s="31">
        <v>0.3306</v>
      </c>
      <c r="K14" s="72"/>
    </row>
    <row r="15" spans="1:11" s="2" customFormat="1" ht="18.75" customHeight="1">
      <c r="A15" s="38" t="s">
        <v>26</v>
      </c>
      <c r="B15" s="35" t="s">
        <v>43</v>
      </c>
      <c r="C15" s="38" t="s">
        <v>3</v>
      </c>
      <c r="D15" s="64">
        <v>13919689.6</v>
      </c>
      <c r="E15" s="64">
        <v>9107422.86</v>
      </c>
      <c r="F15" s="3">
        <f t="shared" si="0"/>
        <v>0.6542834733900963</v>
      </c>
      <c r="G15" s="64">
        <v>8489.19</v>
      </c>
      <c r="H15" s="64">
        <v>5559.31</v>
      </c>
      <c r="I15" s="3">
        <f>H15/G15</f>
        <v>0.6548693102639945</v>
      </c>
      <c r="J15" s="31">
        <v>0.667</v>
      </c>
      <c r="K15" s="72"/>
    </row>
    <row r="16" spans="1:11" s="2" customFormat="1" ht="31.5" customHeight="1">
      <c r="A16" s="38" t="s">
        <v>27</v>
      </c>
      <c r="B16" s="35" t="s">
        <v>44</v>
      </c>
      <c r="C16" s="39" t="s">
        <v>33</v>
      </c>
      <c r="D16" s="52">
        <v>112480.55</v>
      </c>
      <c r="E16" s="52">
        <v>49726.64</v>
      </c>
      <c r="F16" s="3">
        <f t="shared" si="0"/>
        <v>0.4420910104013538</v>
      </c>
      <c r="G16" s="4" t="s">
        <v>207</v>
      </c>
      <c r="H16" s="4" t="s">
        <v>207</v>
      </c>
      <c r="I16" s="3" t="s">
        <v>207</v>
      </c>
      <c r="J16" s="31">
        <v>0.457</v>
      </c>
      <c r="K16" s="1"/>
    </row>
    <row r="17" spans="1:11" s="2" customFormat="1" ht="90.75" customHeight="1">
      <c r="A17" s="38" t="s">
        <v>28</v>
      </c>
      <c r="B17" s="35" t="s">
        <v>257</v>
      </c>
      <c r="C17" s="38" t="s">
        <v>193</v>
      </c>
      <c r="D17" s="4">
        <v>10990.8</v>
      </c>
      <c r="E17" s="4">
        <v>5451.5</v>
      </c>
      <c r="F17" s="3">
        <f t="shared" si="0"/>
        <v>0.49600575026385707</v>
      </c>
      <c r="G17" s="4" t="s">
        <v>207</v>
      </c>
      <c r="H17" s="4" t="s">
        <v>207</v>
      </c>
      <c r="I17" s="3" t="s">
        <v>207</v>
      </c>
      <c r="J17" s="31">
        <v>1</v>
      </c>
      <c r="K17" s="1"/>
    </row>
    <row r="18" spans="1:11" s="18" customFormat="1" ht="30" customHeight="1">
      <c r="A18" s="42" t="s">
        <v>45</v>
      </c>
      <c r="B18" s="43" t="s">
        <v>46</v>
      </c>
      <c r="C18" s="42" t="s">
        <v>5</v>
      </c>
      <c r="D18" s="44">
        <f>SUM(D19:D21)</f>
        <v>6730393.91</v>
      </c>
      <c r="E18" s="44">
        <f>SUM(E19:E21)</f>
        <v>3797582.4299999997</v>
      </c>
      <c r="F18" s="45">
        <f t="shared" si="0"/>
        <v>0.5642437100683754</v>
      </c>
      <c r="G18" s="44">
        <f>SUM(G19:G21)</f>
        <v>1876363.29</v>
      </c>
      <c r="H18" s="44">
        <f>SUM(H19:H21)</f>
        <v>1020192.86</v>
      </c>
      <c r="I18" s="45">
        <f>H18/G18</f>
        <v>0.5437075354421371</v>
      </c>
      <c r="J18" s="65" t="s">
        <v>241</v>
      </c>
      <c r="K18" s="70"/>
    </row>
    <row r="19" spans="1:11" s="2" customFormat="1" ht="30.75" customHeight="1">
      <c r="A19" s="38" t="s">
        <v>29</v>
      </c>
      <c r="B19" s="35" t="s">
        <v>47</v>
      </c>
      <c r="C19" s="38" t="s">
        <v>5</v>
      </c>
      <c r="D19" s="4">
        <v>90000</v>
      </c>
      <c r="E19" s="4">
        <v>58208.9</v>
      </c>
      <c r="F19" s="3">
        <f t="shared" si="0"/>
        <v>0.6467655555555556</v>
      </c>
      <c r="G19" s="4" t="s">
        <v>207</v>
      </c>
      <c r="H19" s="4" t="s">
        <v>207</v>
      </c>
      <c r="I19" s="3" t="s">
        <v>207</v>
      </c>
      <c r="J19" s="31">
        <v>0.13</v>
      </c>
      <c r="K19" s="70"/>
    </row>
    <row r="20" spans="1:11" s="2" customFormat="1" ht="16.5" customHeight="1">
      <c r="A20" s="38" t="s">
        <v>30</v>
      </c>
      <c r="B20" s="35" t="s">
        <v>48</v>
      </c>
      <c r="C20" s="40" t="s">
        <v>194</v>
      </c>
      <c r="D20" s="4">
        <v>190338.9</v>
      </c>
      <c r="E20" s="4">
        <v>117999.02</v>
      </c>
      <c r="F20" s="3">
        <f t="shared" si="0"/>
        <v>0.6199416934741139</v>
      </c>
      <c r="G20" s="4">
        <v>21171</v>
      </c>
      <c r="H20" s="4">
        <v>12280.6</v>
      </c>
      <c r="I20" s="3">
        <f>H20/G20</f>
        <v>0.580067072882717</v>
      </c>
      <c r="J20" s="31">
        <v>0.5278</v>
      </c>
      <c r="K20" s="70"/>
    </row>
    <row r="21" spans="1:11" s="2" customFormat="1" ht="30" customHeight="1">
      <c r="A21" s="38" t="s">
        <v>31</v>
      </c>
      <c r="B21" s="41" t="s">
        <v>49</v>
      </c>
      <c r="C21" s="38" t="s">
        <v>5</v>
      </c>
      <c r="D21" s="4">
        <v>6450055.01</v>
      </c>
      <c r="E21" s="4">
        <v>3621374.51</v>
      </c>
      <c r="F21" s="3">
        <f>E21/D21</f>
        <v>0.5614486239862317</v>
      </c>
      <c r="G21" s="4">
        <v>1855192.29</v>
      </c>
      <c r="H21" s="4">
        <v>1007912.26</v>
      </c>
      <c r="I21" s="3">
        <f>H21/G21</f>
        <v>0.5432926093068229</v>
      </c>
      <c r="J21" s="66">
        <v>0.655</v>
      </c>
      <c r="K21" s="70"/>
    </row>
    <row r="22" spans="1:11" s="18" customFormat="1" ht="30" customHeight="1">
      <c r="A22" s="42" t="s">
        <v>50</v>
      </c>
      <c r="B22" s="43" t="s">
        <v>51</v>
      </c>
      <c r="C22" s="42" t="s">
        <v>5</v>
      </c>
      <c r="D22" s="44">
        <f>SUM(D23)</f>
        <v>30840.46</v>
      </c>
      <c r="E22" s="44">
        <f>SUM(E23)</f>
        <v>13654.2</v>
      </c>
      <c r="F22" s="45">
        <f t="shared" si="0"/>
        <v>0.4427365869380678</v>
      </c>
      <c r="G22" s="55">
        <f>SUM(G23)</f>
        <v>3513.1</v>
      </c>
      <c r="H22" s="55">
        <f>SUM(H23)</f>
        <v>3409.34</v>
      </c>
      <c r="I22" s="45">
        <f>H22/G22</f>
        <v>0.9704648316301843</v>
      </c>
      <c r="J22" s="65" t="s">
        <v>241</v>
      </c>
      <c r="K22" s="70"/>
    </row>
    <row r="23" spans="1:11" s="2" customFormat="1" ht="17.25" customHeight="1">
      <c r="A23" s="38" t="s">
        <v>32</v>
      </c>
      <c r="B23" s="35" t="s">
        <v>52</v>
      </c>
      <c r="C23" s="38" t="s">
        <v>5</v>
      </c>
      <c r="D23" s="4">
        <v>30840.46</v>
      </c>
      <c r="E23" s="4">
        <v>13654.2</v>
      </c>
      <c r="F23" s="3">
        <f t="shared" si="0"/>
        <v>0.4427365869380678</v>
      </c>
      <c r="G23" s="51">
        <v>3513.1</v>
      </c>
      <c r="H23" s="51">
        <v>3409.34</v>
      </c>
      <c r="I23" s="53">
        <f>H23/G23</f>
        <v>0.9704648316301843</v>
      </c>
      <c r="J23" s="30">
        <v>0.5244</v>
      </c>
      <c r="K23" s="70"/>
    </row>
    <row r="24" spans="1:11" s="18" customFormat="1" ht="30.75" customHeight="1">
      <c r="A24" s="42" t="s">
        <v>53</v>
      </c>
      <c r="B24" s="43" t="s">
        <v>54</v>
      </c>
      <c r="C24" s="42" t="s">
        <v>10</v>
      </c>
      <c r="D24" s="44">
        <f>SUM(D25:D27)</f>
        <v>153668.41</v>
      </c>
      <c r="E24" s="44">
        <f>SUM(E25:E27)</f>
        <v>66080.7</v>
      </c>
      <c r="F24" s="45">
        <f t="shared" si="0"/>
        <v>0.43002136873805097</v>
      </c>
      <c r="G24" s="55">
        <f>SUM(G25:G27)</f>
        <v>413262.2</v>
      </c>
      <c r="H24" s="55">
        <f>SUM(H25:H27)</f>
        <v>253890.75</v>
      </c>
      <c r="I24" s="54">
        <f>H24/G24</f>
        <v>0.6143575434675612</v>
      </c>
      <c r="J24" s="65" t="s">
        <v>241</v>
      </c>
      <c r="K24" s="70"/>
    </row>
    <row r="25" spans="1:11" s="2" customFormat="1" ht="30" customHeight="1">
      <c r="A25" s="38" t="s">
        <v>55</v>
      </c>
      <c r="B25" s="35" t="s">
        <v>56</v>
      </c>
      <c r="C25" s="39" t="s">
        <v>10</v>
      </c>
      <c r="D25" s="4">
        <v>14600.29</v>
      </c>
      <c r="E25" s="4">
        <v>0</v>
      </c>
      <c r="F25" s="3">
        <f t="shared" si="0"/>
        <v>0</v>
      </c>
      <c r="G25" s="4" t="s">
        <v>207</v>
      </c>
      <c r="H25" s="4" t="s">
        <v>207</v>
      </c>
      <c r="I25" s="3" t="s">
        <v>207</v>
      </c>
      <c r="J25" s="31">
        <v>0</v>
      </c>
      <c r="K25" s="70"/>
    </row>
    <row r="26" spans="1:11" s="2" customFormat="1" ht="44.25" customHeight="1">
      <c r="A26" s="38" t="s">
        <v>57</v>
      </c>
      <c r="B26" s="35" t="s">
        <v>58</v>
      </c>
      <c r="C26" s="39" t="s">
        <v>10</v>
      </c>
      <c r="D26" s="4">
        <v>120.36</v>
      </c>
      <c r="E26" s="4">
        <v>118.69</v>
      </c>
      <c r="F26" s="3">
        <f t="shared" si="0"/>
        <v>0.9861249584579594</v>
      </c>
      <c r="G26" s="4" t="s">
        <v>207</v>
      </c>
      <c r="H26" s="4" t="s">
        <v>207</v>
      </c>
      <c r="I26" s="3" t="s">
        <v>207</v>
      </c>
      <c r="J26" s="31">
        <v>0.5667</v>
      </c>
      <c r="K26" s="70"/>
    </row>
    <row r="27" spans="1:11" s="2" customFormat="1" ht="28.5" customHeight="1">
      <c r="A27" s="38" t="s">
        <v>59</v>
      </c>
      <c r="B27" s="35" t="s">
        <v>60</v>
      </c>
      <c r="C27" s="39" t="s">
        <v>10</v>
      </c>
      <c r="D27" s="4">
        <v>138947.76</v>
      </c>
      <c r="E27" s="4">
        <v>65962.01</v>
      </c>
      <c r="F27" s="3">
        <f>E27/D27</f>
        <v>0.47472524925914594</v>
      </c>
      <c r="G27" s="4">
        <v>413262.2</v>
      </c>
      <c r="H27" s="4">
        <v>253890.75</v>
      </c>
      <c r="I27" s="3">
        <f>H27/G27</f>
        <v>0.6143575434675612</v>
      </c>
      <c r="J27" s="31">
        <v>0.732</v>
      </c>
      <c r="K27" s="70"/>
    </row>
    <row r="28" spans="1:11" s="18" customFormat="1" ht="28.5" customHeight="1">
      <c r="A28" s="42" t="s">
        <v>61</v>
      </c>
      <c r="B28" s="43" t="s">
        <v>62</v>
      </c>
      <c r="C28" s="42" t="s">
        <v>9</v>
      </c>
      <c r="D28" s="44">
        <f>SUM(D29:D31)</f>
        <v>996819.41</v>
      </c>
      <c r="E28" s="44">
        <f>SUM(E29:E31)</f>
        <v>431636.45</v>
      </c>
      <c r="F28" s="45">
        <f t="shared" si="0"/>
        <v>0.4330136890091255</v>
      </c>
      <c r="G28" s="44">
        <f>SUM(G29:G31)</f>
        <v>1302150.65</v>
      </c>
      <c r="H28" s="44">
        <f>SUM(H29:H31)</f>
        <v>478520.255</v>
      </c>
      <c r="I28" s="45">
        <f>H28/G28</f>
        <v>0.3674845571823813</v>
      </c>
      <c r="J28" s="65" t="s">
        <v>241</v>
      </c>
      <c r="K28" s="70"/>
    </row>
    <row r="29" spans="1:11" s="2" customFormat="1" ht="45">
      <c r="A29" s="38" t="s">
        <v>63</v>
      </c>
      <c r="B29" s="35" t="s">
        <v>64</v>
      </c>
      <c r="C29" s="38" t="s">
        <v>9</v>
      </c>
      <c r="D29" s="4">
        <v>563427.54</v>
      </c>
      <c r="E29" s="4">
        <v>205656.59</v>
      </c>
      <c r="F29" s="3">
        <f t="shared" si="0"/>
        <v>0.3650098289480134</v>
      </c>
      <c r="G29" s="51">
        <v>258498.67</v>
      </c>
      <c r="H29" s="56">
        <v>240996.51</v>
      </c>
      <c r="I29" s="3">
        <f>H29/G29</f>
        <v>0.9322930365560488</v>
      </c>
      <c r="J29" s="31">
        <v>0.4478</v>
      </c>
      <c r="K29" s="70"/>
    </row>
    <row r="30" spans="1:11" s="2" customFormat="1" ht="30" customHeight="1">
      <c r="A30" s="38" t="s">
        <v>65</v>
      </c>
      <c r="B30" s="35" t="s">
        <v>66</v>
      </c>
      <c r="C30" s="38" t="s">
        <v>9</v>
      </c>
      <c r="D30" s="4">
        <v>404970.14</v>
      </c>
      <c r="E30" s="4">
        <v>213243.15</v>
      </c>
      <c r="F30" s="3">
        <f t="shared" si="0"/>
        <v>0.5265651190974228</v>
      </c>
      <c r="G30" s="56">
        <v>1043651.98</v>
      </c>
      <c r="H30" s="51">
        <v>237523.745</v>
      </c>
      <c r="I30" s="3">
        <f>H30/G30</f>
        <v>0.227589033079782</v>
      </c>
      <c r="J30" s="30">
        <v>0.06</v>
      </c>
      <c r="K30" s="70"/>
    </row>
    <row r="31" spans="1:11" s="2" customFormat="1" ht="18.75" customHeight="1">
      <c r="A31" s="38" t="s">
        <v>67</v>
      </c>
      <c r="B31" s="35" t="s">
        <v>68</v>
      </c>
      <c r="C31" s="38" t="s">
        <v>9</v>
      </c>
      <c r="D31" s="4">
        <v>28421.73</v>
      </c>
      <c r="E31" s="4">
        <v>12736.71</v>
      </c>
      <c r="F31" s="3">
        <f t="shared" si="0"/>
        <v>0.4481328195011352</v>
      </c>
      <c r="G31" s="4" t="s">
        <v>207</v>
      </c>
      <c r="H31" s="4" t="s">
        <v>207</v>
      </c>
      <c r="I31" s="3" t="s">
        <v>207</v>
      </c>
      <c r="J31" s="31">
        <v>0.563</v>
      </c>
      <c r="K31" s="15"/>
    </row>
    <row r="32" spans="1:11" s="18" customFormat="1" ht="30" customHeight="1">
      <c r="A32" s="42" t="s">
        <v>69</v>
      </c>
      <c r="B32" s="43" t="s">
        <v>70</v>
      </c>
      <c r="C32" s="42" t="s">
        <v>7</v>
      </c>
      <c r="D32" s="44">
        <f>SUM(D33:D36)</f>
        <v>1371430</v>
      </c>
      <c r="E32" s="44">
        <f>SUM(E33:E36)</f>
        <v>800467.4</v>
      </c>
      <c r="F32" s="45">
        <f t="shared" si="0"/>
        <v>0.5836735378400648</v>
      </c>
      <c r="G32" s="57" t="s">
        <v>207</v>
      </c>
      <c r="H32" s="57" t="s">
        <v>207</v>
      </c>
      <c r="I32" s="57" t="s">
        <v>207</v>
      </c>
      <c r="J32" s="65" t="s">
        <v>241</v>
      </c>
      <c r="K32" s="17"/>
    </row>
    <row r="33" spans="1:11" s="2" customFormat="1" ht="45.75" customHeight="1">
      <c r="A33" s="38" t="s">
        <v>71</v>
      </c>
      <c r="B33" s="35" t="s">
        <v>72</v>
      </c>
      <c r="C33" s="38" t="s">
        <v>7</v>
      </c>
      <c r="D33" s="4">
        <v>369628.18</v>
      </c>
      <c r="E33" s="4">
        <v>81484.3</v>
      </c>
      <c r="F33" s="3">
        <f t="shared" si="0"/>
        <v>0.2204493715820044</v>
      </c>
      <c r="G33" s="4" t="s">
        <v>207</v>
      </c>
      <c r="H33" s="4" t="s">
        <v>207</v>
      </c>
      <c r="I33" s="3" t="s">
        <v>207</v>
      </c>
      <c r="J33" s="31">
        <v>0.3386</v>
      </c>
      <c r="K33" s="1"/>
    </row>
    <row r="34" spans="1:11" s="2" customFormat="1" ht="30">
      <c r="A34" s="38" t="s">
        <v>73</v>
      </c>
      <c r="B34" s="35" t="s">
        <v>74</v>
      </c>
      <c r="C34" s="38" t="s">
        <v>7</v>
      </c>
      <c r="D34" s="4">
        <v>117326.82</v>
      </c>
      <c r="E34" s="4">
        <v>22516.27</v>
      </c>
      <c r="F34" s="3">
        <f t="shared" si="0"/>
        <v>0.1919106816327247</v>
      </c>
      <c r="G34" s="4" t="s">
        <v>207</v>
      </c>
      <c r="H34" s="4" t="s">
        <v>207</v>
      </c>
      <c r="I34" s="3" t="s">
        <v>207</v>
      </c>
      <c r="J34" s="31">
        <v>0.227</v>
      </c>
      <c r="K34" s="1"/>
    </row>
    <row r="35" spans="1:11" s="2" customFormat="1" ht="32.25" customHeight="1">
      <c r="A35" s="38" t="s">
        <v>75</v>
      </c>
      <c r="B35" s="35" t="s">
        <v>76</v>
      </c>
      <c r="C35" s="38" t="s">
        <v>7</v>
      </c>
      <c r="D35" s="5">
        <v>125000</v>
      </c>
      <c r="E35" s="4">
        <v>69324.22</v>
      </c>
      <c r="F35" s="3">
        <f t="shared" si="0"/>
        <v>0.55459376</v>
      </c>
      <c r="G35" s="4" t="s">
        <v>207</v>
      </c>
      <c r="H35" s="4" t="s">
        <v>207</v>
      </c>
      <c r="I35" s="3" t="s">
        <v>207</v>
      </c>
      <c r="J35" s="30">
        <v>0.1498</v>
      </c>
      <c r="K35" s="1"/>
    </row>
    <row r="36" spans="1:11" s="2" customFormat="1" ht="17.25" customHeight="1">
      <c r="A36" s="38" t="s">
        <v>77</v>
      </c>
      <c r="B36" s="35" t="s">
        <v>78</v>
      </c>
      <c r="C36" s="38" t="s">
        <v>7</v>
      </c>
      <c r="D36" s="4">
        <v>759475</v>
      </c>
      <c r="E36" s="4">
        <v>627142.61</v>
      </c>
      <c r="F36" s="3">
        <f t="shared" si="0"/>
        <v>0.825758069719214</v>
      </c>
      <c r="G36" s="4" t="s">
        <v>207</v>
      </c>
      <c r="H36" s="4" t="s">
        <v>207</v>
      </c>
      <c r="I36" s="3" t="s">
        <v>207</v>
      </c>
      <c r="J36" s="30">
        <v>0.872</v>
      </c>
      <c r="K36" s="1"/>
    </row>
    <row r="37" spans="1:16" s="18" customFormat="1" ht="30.75" customHeight="1">
      <c r="A37" s="42" t="s">
        <v>79</v>
      </c>
      <c r="B37" s="43" t="s">
        <v>80</v>
      </c>
      <c r="C37" s="42" t="s">
        <v>15</v>
      </c>
      <c r="D37" s="44">
        <f>SUM(D38:D41)</f>
        <v>5181069.09</v>
      </c>
      <c r="E37" s="44">
        <f>SUM(E38:E41)</f>
        <v>1960677.6399999997</v>
      </c>
      <c r="F37" s="45">
        <f t="shared" si="0"/>
        <v>0.3784310932630315</v>
      </c>
      <c r="G37" s="55">
        <f>SUM(G38:G41)</f>
        <v>365184.98</v>
      </c>
      <c r="H37" s="55">
        <f>SUM(H38:H41)</f>
        <v>165500.31</v>
      </c>
      <c r="I37" s="45">
        <f>H37/G37</f>
        <v>0.453195829686095</v>
      </c>
      <c r="J37" s="65" t="s">
        <v>241</v>
      </c>
      <c r="K37" s="70"/>
      <c r="M37" s="75"/>
      <c r="N37" s="75"/>
      <c r="O37" s="75"/>
      <c r="P37" s="75"/>
    </row>
    <row r="38" spans="1:16" s="2" customFormat="1" ht="30.75" customHeight="1">
      <c r="A38" s="38" t="s">
        <v>81</v>
      </c>
      <c r="B38" s="35" t="s">
        <v>82</v>
      </c>
      <c r="C38" s="38" t="s">
        <v>15</v>
      </c>
      <c r="D38" s="4">
        <v>361336</v>
      </c>
      <c r="E38" s="4">
        <v>216394.8</v>
      </c>
      <c r="F38" s="3">
        <f>E38/D38</f>
        <v>0.5988741780503465</v>
      </c>
      <c r="G38" s="51">
        <v>365184.98</v>
      </c>
      <c r="H38" s="51">
        <v>165500.31</v>
      </c>
      <c r="I38" s="3">
        <f>H38/G38</f>
        <v>0.453195829686095</v>
      </c>
      <c r="J38" s="30">
        <v>0.0821</v>
      </c>
      <c r="K38" s="70"/>
      <c r="M38" s="14"/>
      <c r="N38" s="76"/>
      <c r="O38" s="76"/>
      <c r="P38" s="14"/>
    </row>
    <row r="39" spans="1:16" s="2" customFormat="1" ht="30" customHeight="1">
      <c r="A39" s="38" t="s">
        <v>83</v>
      </c>
      <c r="B39" s="35" t="s">
        <v>84</v>
      </c>
      <c r="C39" s="38" t="s">
        <v>196</v>
      </c>
      <c r="D39" s="4">
        <v>12189.78</v>
      </c>
      <c r="E39" s="4">
        <v>6126.88</v>
      </c>
      <c r="F39" s="3">
        <f>E39/D39</f>
        <v>0.502624329561321</v>
      </c>
      <c r="G39" s="4" t="s">
        <v>207</v>
      </c>
      <c r="H39" s="4" t="s">
        <v>207</v>
      </c>
      <c r="I39" s="3" t="s">
        <v>207</v>
      </c>
      <c r="J39" s="31">
        <v>0.2</v>
      </c>
      <c r="K39" s="1"/>
      <c r="M39" s="14"/>
      <c r="N39" s="76"/>
      <c r="O39" s="76"/>
      <c r="P39" s="14"/>
    </row>
    <row r="40" spans="1:16" s="2" customFormat="1" ht="30">
      <c r="A40" s="38" t="s">
        <v>85</v>
      </c>
      <c r="B40" s="35" t="s">
        <v>86</v>
      </c>
      <c r="C40" s="38" t="s">
        <v>15</v>
      </c>
      <c r="D40" s="4">
        <v>3584222</v>
      </c>
      <c r="E40" s="4">
        <v>1135885.38</v>
      </c>
      <c r="F40" s="3">
        <f aca="true" t="shared" si="1" ref="F40:F68">E40/D40</f>
        <v>0.3169126744939348</v>
      </c>
      <c r="G40" s="4" t="s">
        <v>207</v>
      </c>
      <c r="H40" s="4" t="s">
        <v>207</v>
      </c>
      <c r="I40" s="3" t="s">
        <v>207</v>
      </c>
      <c r="J40" s="30">
        <v>0.233</v>
      </c>
      <c r="K40" s="1"/>
      <c r="M40" s="14"/>
      <c r="N40" s="14"/>
      <c r="O40" s="14"/>
      <c r="P40" s="14"/>
    </row>
    <row r="41" spans="1:16" s="2" customFormat="1" ht="33" customHeight="1">
      <c r="A41" s="38" t="s">
        <v>87</v>
      </c>
      <c r="B41" s="35" t="s">
        <v>227</v>
      </c>
      <c r="C41" s="38" t="s">
        <v>196</v>
      </c>
      <c r="D41" s="4">
        <v>1223321.31</v>
      </c>
      <c r="E41" s="4">
        <v>602270.58</v>
      </c>
      <c r="F41" s="3">
        <f t="shared" si="1"/>
        <v>0.4923241139320952</v>
      </c>
      <c r="G41" s="4" t="s">
        <v>207</v>
      </c>
      <c r="H41" s="4" t="s">
        <v>207</v>
      </c>
      <c r="I41" s="3" t="s">
        <v>207</v>
      </c>
      <c r="J41" s="31">
        <v>0.694</v>
      </c>
      <c r="K41" s="1"/>
      <c r="M41" s="14"/>
      <c r="N41" s="14"/>
      <c r="O41" s="14"/>
      <c r="P41" s="14"/>
    </row>
    <row r="42" spans="1:11" s="18" customFormat="1" ht="42.75" customHeight="1">
      <c r="A42" s="42" t="s">
        <v>88</v>
      </c>
      <c r="B42" s="43" t="s">
        <v>89</v>
      </c>
      <c r="C42" s="42" t="s">
        <v>8</v>
      </c>
      <c r="D42" s="44">
        <f>SUM(D43:D46)</f>
        <v>82495.47</v>
      </c>
      <c r="E42" s="44">
        <f>SUM(E43:E46)</f>
        <v>17950.01</v>
      </c>
      <c r="F42" s="45">
        <f t="shared" si="1"/>
        <v>0.21758782633761584</v>
      </c>
      <c r="G42" s="57" t="s">
        <v>207</v>
      </c>
      <c r="H42" s="57" t="s">
        <v>207</v>
      </c>
      <c r="I42" s="50" t="s">
        <v>207</v>
      </c>
      <c r="J42" s="65" t="s">
        <v>241</v>
      </c>
      <c r="K42" s="17"/>
    </row>
    <row r="43" spans="1:11" s="2" customFormat="1" ht="30">
      <c r="A43" s="38" t="s">
        <v>90</v>
      </c>
      <c r="B43" s="35" t="s">
        <v>225</v>
      </c>
      <c r="C43" s="40" t="s">
        <v>8</v>
      </c>
      <c r="D43" s="4">
        <v>13000</v>
      </c>
      <c r="E43" s="4">
        <v>300.36</v>
      </c>
      <c r="F43" s="3">
        <f t="shared" si="1"/>
        <v>0.023104615384615387</v>
      </c>
      <c r="G43" s="4" t="s">
        <v>207</v>
      </c>
      <c r="H43" s="4" t="s">
        <v>207</v>
      </c>
      <c r="I43" s="3" t="s">
        <v>207</v>
      </c>
      <c r="J43" s="31">
        <v>0.395</v>
      </c>
      <c r="K43" s="1"/>
    </row>
    <row r="44" spans="1:11" s="2" customFormat="1" ht="30">
      <c r="A44" s="38" t="s">
        <v>91</v>
      </c>
      <c r="B44" s="35" t="s">
        <v>92</v>
      </c>
      <c r="C44" s="39" t="s">
        <v>8</v>
      </c>
      <c r="D44" s="4">
        <v>14287.71</v>
      </c>
      <c r="E44" s="4">
        <v>1243.47</v>
      </c>
      <c r="F44" s="3">
        <f t="shared" si="1"/>
        <v>0.0870307418053698</v>
      </c>
      <c r="G44" s="4" t="s">
        <v>207</v>
      </c>
      <c r="H44" s="4" t="s">
        <v>207</v>
      </c>
      <c r="I44" s="3" t="s">
        <v>207</v>
      </c>
      <c r="J44" s="31">
        <v>0.6123</v>
      </c>
      <c r="K44" s="1"/>
    </row>
    <row r="45" spans="1:11" s="2" customFormat="1" ht="45">
      <c r="A45" s="38" t="s">
        <v>93</v>
      </c>
      <c r="B45" s="35" t="s">
        <v>94</v>
      </c>
      <c r="C45" s="39" t="s">
        <v>8</v>
      </c>
      <c r="D45" s="4">
        <v>4592.23</v>
      </c>
      <c r="E45" s="4">
        <v>1709.95</v>
      </c>
      <c r="F45" s="3">
        <f t="shared" si="1"/>
        <v>0.37235722078380223</v>
      </c>
      <c r="G45" s="4" t="s">
        <v>207</v>
      </c>
      <c r="H45" s="4" t="s">
        <v>207</v>
      </c>
      <c r="I45" s="3" t="s">
        <v>207</v>
      </c>
      <c r="J45" s="31">
        <v>0.6528</v>
      </c>
      <c r="K45" s="1"/>
    </row>
    <row r="46" spans="1:11" s="2" customFormat="1" ht="45">
      <c r="A46" s="38" t="s">
        <v>210</v>
      </c>
      <c r="B46" s="35" t="s">
        <v>211</v>
      </c>
      <c r="C46" s="39" t="s">
        <v>8</v>
      </c>
      <c r="D46" s="4">
        <v>50615.53</v>
      </c>
      <c r="E46" s="4">
        <v>14696.23</v>
      </c>
      <c r="F46" s="3">
        <f t="shared" si="1"/>
        <v>0.2903502146475597</v>
      </c>
      <c r="G46" s="4" t="s">
        <v>207</v>
      </c>
      <c r="H46" s="4" t="s">
        <v>207</v>
      </c>
      <c r="I46" s="3" t="s">
        <v>207</v>
      </c>
      <c r="J46" s="31">
        <v>1</v>
      </c>
      <c r="K46" s="1"/>
    </row>
    <row r="47" spans="1:11" s="18" customFormat="1" ht="70.5" customHeight="1">
      <c r="A47" s="42" t="s">
        <v>95</v>
      </c>
      <c r="B47" s="43" t="s">
        <v>96</v>
      </c>
      <c r="C47" s="42" t="s">
        <v>8</v>
      </c>
      <c r="D47" s="44">
        <f>SUM(D48:D52)</f>
        <v>489261.44999999995</v>
      </c>
      <c r="E47" s="44">
        <f>SUM(E48:E52)</f>
        <v>235121.25999999998</v>
      </c>
      <c r="F47" s="45">
        <f t="shared" si="1"/>
        <v>0.48056363320674456</v>
      </c>
      <c r="G47" s="57" t="s">
        <v>207</v>
      </c>
      <c r="H47" s="57" t="s">
        <v>207</v>
      </c>
      <c r="I47" s="50" t="s">
        <v>207</v>
      </c>
      <c r="J47" s="65" t="s">
        <v>241</v>
      </c>
      <c r="K47" s="17"/>
    </row>
    <row r="48" spans="1:11" s="2" customFormat="1" ht="29.25" customHeight="1">
      <c r="A48" s="38" t="s">
        <v>97</v>
      </c>
      <c r="B48" s="35" t="s">
        <v>98</v>
      </c>
      <c r="C48" s="39" t="s">
        <v>8</v>
      </c>
      <c r="D48" s="4">
        <v>4510.81</v>
      </c>
      <c r="E48" s="5">
        <v>102.41</v>
      </c>
      <c r="F48" s="3">
        <f t="shared" si="1"/>
        <v>0.02270323955121142</v>
      </c>
      <c r="G48" s="4" t="s">
        <v>207</v>
      </c>
      <c r="H48" s="4" t="s">
        <v>207</v>
      </c>
      <c r="I48" s="3" t="s">
        <v>207</v>
      </c>
      <c r="J48" s="31">
        <v>0.8333</v>
      </c>
      <c r="K48" s="1"/>
    </row>
    <row r="49" spans="1:11" s="2" customFormat="1" ht="30" customHeight="1">
      <c r="A49" s="38" t="s">
        <v>99</v>
      </c>
      <c r="B49" s="35" t="s">
        <v>100</v>
      </c>
      <c r="C49" s="39" t="s">
        <v>8</v>
      </c>
      <c r="D49" s="4">
        <v>175</v>
      </c>
      <c r="E49" s="4">
        <v>100</v>
      </c>
      <c r="F49" s="3">
        <f t="shared" si="1"/>
        <v>0.5714285714285714</v>
      </c>
      <c r="G49" s="4" t="s">
        <v>207</v>
      </c>
      <c r="H49" s="4" t="s">
        <v>207</v>
      </c>
      <c r="I49" s="3" t="s">
        <v>207</v>
      </c>
      <c r="J49" s="31">
        <v>0.8576</v>
      </c>
      <c r="K49" s="1"/>
    </row>
    <row r="50" spans="1:11" s="2" customFormat="1" ht="74.25" customHeight="1">
      <c r="A50" s="38" t="s">
        <v>101</v>
      </c>
      <c r="B50" s="35" t="s">
        <v>102</v>
      </c>
      <c r="C50" s="38" t="s">
        <v>18</v>
      </c>
      <c r="D50" s="4">
        <v>3800</v>
      </c>
      <c r="E50" s="4">
        <v>0</v>
      </c>
      <c r="F50" s="3">
        <f t="shared" si="1"/>
        <v>0</v>
      </c>
      <c r="G50" s="4" t="s">
        <v>207</v>
      </c>
      <c r="H50" s="4" t="s">
        <v>207</v>
      </c>
      <c r="I50" s="3" t="s">
        <v>207</v>
      </c>
      <c r="J50" s="31" t="s">
        <v>269</v>
      </c>
      <c r="K50" s="1"/>
    </row>
    <row r="51" spans="1:11" s="2" customFormat="1" ht="59.25" customHeight="1">
      <c r="A51" s="38" t="s">
        <v>103</v>
      </c>
      <c r="B51" s="35" t="s">
        <v>104</v>
      </c>
      <c r="C51" s="38" t="s">
        <v>18</v>
      </c>
      <c r="D51" s="4">
        <v>4407.98</v>
      </c>
      <c r="E51" s="4">
        <v>21.95</v>
      </c>
      <c r="F51" s="3">
        <f t="shared" si="1"/>
        <v>0.004979605170622372</v>
      </c>
      <c r="G51" s="4" t="s">
        <v>207</v>
      </c>
      <c r="H51" s="4" t="s">
        <v>207</v>
      </c>
      <c r="I51" s="3" t="s">
        <v>207</v>
      </c>
      <c r="J51" s="31">
        <v>0</v>
      </c>
      <c r="K51" s="15"/>
    </row>
    <row r="52" spans="1:11" s="2" customFormat="1" ht="46.5" customHeight="1">
      <c r="A52" s="38" t="s">
        <v>105</v>
      </c>
      <c r="B52" s="35" t="s">
        <v>106</v>
      </c>
      <c r="C52" s="39" t="s">
        <v>8</v>
      </c>
      <c r="D52" s="4">
        <v>476367.66</v>
      </c>
      <c r="E52" s="4">
        <v>234896.9</v>
      </c>
      <c r="F52" s="3">
        <f t="shared" si="1"/>
        <v>0.4931000143880464</v>
      </c>
      <c r="G52" s="4" t="s">
        <v>207</v>
      </c>
      <c r="H52" s="4" t="s">
        <v>207</v>
      </c>
      <c r="I52" s="3" t="s">
        <v>207</v>
      </c>
      <c r="J52" s="31">
        <v>0.893</v>
      </c>
      <c r="K52" s="1"/>
    </row>
    <row r="53" spans="1:11" s="18" customFormat="1" ht="30" customHeight="1">
      <c r="A53" s="42" t="s">
        <v>107</v>
      </c>
      <c r="B53" s="43" t="s">
        <v>108</v>
      </c>
      <c r="C53" s="42" t="s">
        <v>4</v>
      </c>
      <c r="D53" s="44">
        <f>SUM(D54:D58)</f>
        <v>1132201.6800000002</v>
      </c>
      <c r="E53" s="44">
        <f>SUM(E54:E58)</f>
        <v>475976.91</v>
      </c>
      <c r="F53" s="45">
        <f t="shared" si="1"/>
        <v>0.4203994026929901</v>
      </c>
      <c r="G53" s="44">
        <f>SUM(G54:G58)</f>
        <v>169234.83</v>
      </c>
      <c r="H53" s="44">
        <f>SUM(H54:H58)</f>
        <v>168062.83</v>
      </c>
      <c r="I53" s="45">
        <f>H53/G53</f>
        <v>0.9930747116299877</v>
      </c>
      <c r="J53" s="65" t="s">
        <v>241</v>
      </c>
      <c r="K53" s="70"/>
    </row>
    <row r="54" spans="1:11" s="2" customFormat="1" ht="29.25" customHeight="1">
      <c r="A54" s="38" t="s">
        <v>109</v>
      </c>
      <c r="B54" s="35" t="s">
        <v>110</v>
      </c>
      <c r="C54" s="38" t="s">
        <v>13</v>
      </c>
      <c r="D54" s="4">
        <v>59000</v>
      </c>
      <c r="E54" s="4">
        <v>15422.87</v>
      </c>
      <c r="F54" s="3">
        <f t="shared" si="1"/>
        <v>0.26140457627118646</v>
      </c>
      <c r="G54" s="51">
        <v>167212.83</v>
      </c>
      <c r="H54" s="51">
        <v>167212.83</v>
      </c>
      <c r="I54" s="3">
        <f>H54/G54</f>
        <v>1</v>
      </c>
      <c r="J54" s="31">
        <v>0.2769</v>
      </c>
      <c r="K54" s="70"/>
    </row>
    <row r="55" spans="1:11" s="2" customFormat="1" ht="15">
      <c r="A55" s="38" t="s">
        <v>111</v>
      </c>
      <c r="B55" s="35" t="s">
        <v>112</v>
      </c>
      <c r="C55" s="38" t="s">
        <v>4</v>
      </c>
      <c r="D55" s="4">
        <v>1041701.68</v>
      </c>
      <c r="E55" s="4">
        <v>460291.48</v>
      </c>
      <c r="F55" s="3">
        <f t="shared" si="1"/>
        <v>0.4418649684811874</v>
      </c>
      <c r="G55" s="51">
        <v>2022</v>
      </c>
      <c r="H55" s="51">
        <v>850</v>
      </c>
      <c r="I55" s="3">
        <f>H55/G55</f>
        <v>0.42037586547972305</v>
      </c>
      <c r="J55" s="31">
        <v>0.698</v>
      </c>
      <c r="K55" s="70"/>
    </row>
    <row r="56" spans="1:11" s="2" customFormat="1" ht="15">
      <c r="A56" s="38" t="s">
        <v>113</v>
      </c>
      <c r="B56" s="47" t="s">
        <v>228</v>
      </c>
      <c r="C56" s="38" t="s">
        <v>231</v>
      </c>
      <c r="D56" s="4">
        <v>3000</v>
      </c>
      <c r="E56" s="4">
        <v>262.56</v>
      </c>
      <c r="F56" s="3">
        <f t="shared" si="1"/>
        <v>0.08752</v>
      </c>
      <c r="G56" s="4" t="s">
        <v>207</v>
      </c>
      <c r="H56" s="4" t="s">
        <v>207</v>
      </c>
      <c r="I56" s="3" t="s">
        <v>207</v>
      </c>
      <c r="J56" s="31">
        <v>0.359</v>
      </c>
      <c r="K56" s="1"/>
    </row>
    <row r="57" spans="1:11" s="2" customFormat="1" ht="45">
      <c r="A57" s="38" t="s">
        <v>229</v>
      </c>
      <c r="B57" s="35" t="s">
        <v>256</v>
      </c>
      <c r="C57" s="38" t="s">
        <v>4</v>
      </c>
      <c r="D57" s="4">
        <v>25000</v>
      </c>
      <c r="E57" s="4">
        <v>0</v>
      </c>
      <c r="F57" s="3">
        <f t="shared" si="1"/>
        <v>0</v>
      </c>
      <c r="G57" s="4" t="s">
        <v>207</v>
      </c>
      <c r="H57" s="4" t="s">
        <v>207</v>
      </c>
      <c r="I57" s="3" t="s">
        <v>207</v>
      </c>
      <c r="J57" s="31">
        <v>0</v>
      </c>
      <c r="K57" s="1"/>
    </row>
    <row r="58" spans="1:11" s="2" customFormat="1" ht="73.5" customHeight="1">
      <c r="A58" s="48" t="s">
        <v>230</v>
      </c>
      <c r="B58" s="35" t="s">
        <v>255</v>
      </c>
      <c r="C58" s="38" t="s">
        <v>4</v>
      </c>
      <c r="D58" s="4">
        <v>3500</v>
      </c>
      <c r="E58" s="4">
        <v>0</v>
      </c>
      <c r="F58" s="3">
        <f t="shared" si="1"/>
        <v>0</v>
      </c>
      <c r="G58" s="4" t="s">
        <v>207</v>
      </c>
      <c r="H58" s="4" t="s">
        <v>207</v>
      </c>
      <c r="I58" s="3" t="s">
        <v>207</v>
      </c>
      <c r="J58" s="31" t="s">
        <v>268</v>
      </c>
      <c r="K58" s="1"/>
    </row>
    <row r="59" spans="1:11" s="18" customFormat="1" ht="31.5" customHeight="1">
      <c r="A59" s="42" t="s">
        <v>114</v>
      </c>
      <c r="B59" s="43" t="s">
        <v>115</v>
      </c>
      <c r="C59" s="42" t="s">
        <v>197</v>
      </c>
      <c r="D59" s="44">
        <f>SUM(D60:D61)</f>
        <v>730462.15</v>
      </c>
      <c r="E59" s="44">
        <f>SUM(E60:E61)</f>
        <v>339087.80000000005</v>
      </c>
      <c r="F59" s="45">
        <f t="shared" si="1"/>
        <v>0.46420995256222386</v>
      </c>
      <c r="G59" s="44">
        <f>SUM(G60:G61)</f>
        <v>8070.2</v>
      </c>
      <c r="H59" s="44">
        <f>SUM(H60:H61)</f>
        <v>3641.86</v>
      </c>
      <c r="I59" s="45">
        <f>H59/G59</f>
        <v>0.4512725830834428</v>
      </c>
      <c r="J59" s="45" t="s">
        <v>241</v>
      </c>
      <c r="K59" s="70"/>
    </row>
    <row r="60" spans="1:11" s="2" customFormat="1" ht="45">
      <c r="A60" s="38" t="s">
        <v>116</v>
      </c>
      <c r="B60" s="35" t="s">
        <v>118</v>
      </c>
      <c r="C60" s="39" t="s">
        <v>197</v>
      </c>
      <c r="D60" s="4">
        <v>339993.71</v>
      </c>
      <c r="E60" s="4">
        <v>136206.63</v>
      </c>
      <c r="F60" s="3">
        <f t="shared" si="1"/>
        <v>0.4006151466743311</v>
      </c>
      <c r="G60" s="4" t="s">
        <v>207</v>
      </c>
      <c r="H60" s="4" t="s">
        <v>207</v>
      </c>
      <c r="I60" s="3" t="s">
        <v>207</v>
      </c>
      <c r="J60" s="31">
        <v>0.0052</v>
      </c>
      <c r="K60" s="70"/>
    </row>
    <row r="61" spans="1:11" s="2" customFormat="1" ht="28.5" customHeight="1">
      <c r="A61" s="38" t="s">
        <v>117</v>
      </c>
      <c r="B61" s="35" t="s">
        <v>119</v>
      </c>
      <c r="C61" s="39" t="s">
        <v>197</v>
      </c>
      <c r="D61" s="4">
        <v>390468.44</v>
      </c>
      <c r="E61" s="4">
        <v>202881.17</v>
      </c>
      <c r="F61" s="3">
        <f t="shared" si="1"/>
        <v>0.5195840411583584</v>
      </c>
      <c r="G61" s="4">
        <v>8070.2</v>
      </c>
      <c r="H61" s="4">
        <v>3641.86</v>
      </c>
      <c r="I61" s="3">
        <f>H61/G61</f>
        <v>0.4512725830834428</v>
      </c>
      <c r="J61" s="31">
        <v>0.763</v>
      </c>
      <c r="K61" s="70"/>
    </row>
    <row r="62" spans="1:13" s="18" customFormat="1" ht="43.5" customHeight="1">
      <c r="A62" s="42" t="s">
        <v>120</v>
      </c>
      <c r="B62" s="43" t="s">
        <v>121</v>
      </c>
      <c r="C62" s="42" t="s">
        <v>12</v>
      </c>
      <c r="D62" s="44">
        <f>SUM(D63:D65)</f>
        <v>235451.88</v>
      </c>
      <c r="E62" s="44">
        <f>SUM(E63:E65)</f>
        <v>51598.01</v>
      </c>
      <c r="F62" s="45">
        <f t="shared" si="1"/>
        <v>0.2191446082316268</v>
      </c>
      <c r="G62" s="57" t="s">
        <v>207</v>
      </c>
      <c r="H62" s="57" t="s">
        <v>207</v>
      </c>
      <c r="I62" s="57" t="s">
        <v>207</v>
      </c>
      <c r="J62" s="65" t="s">
        <v>241</v>
      </c>
      <c r="K62" s="17"/>
      <c r="M62" s="18" t="s">
        <v>263</v>
      </c>
    </row>
    <row r="63" spans="1:11" s="2" customFormat="1" ht="30">
      <c r="A63" s="38" t="s">
        <v>122</v>
      </c>
      <c r="B63" s="35" t="s">
        <v>124</v>
      </c>
      <c r="C63" s="38" t="s">
        <v>12</v>
      </c>
      <c r="D63" s="4">
        <v>61800</v>
      </c>
      <c r="E63" s="4">
        <v>2778</v>
      </c>
      <c r="F63" s="3">
        <f t="shared" si="1"/>
        <v>0.044951456310679615</v>
      </c>
      <c r="G63" s="4" t="s">
        <v>207</v>
      </c>
      <c r="H63" s="4" t="s">
        <v>207</v>
      </c>
      <c r="I63" s="3" t="s">
        <v>207</v>
      </c>
      <c r="J63" s="31">
        <v>0.281</v>
      </c>
      <c r="K63" s="1"/>
    </row>
    <row r="64" spans="1:11" s="2" customFormat="1" ht="30">
      <c r="A64" s="38" t="s">
        <v>123</v>
      </c>
      <c r="B64" s="35" t="s">
        <v>126</v>
      </c>
      <c r="C64" s="38" t="s">
        <v>12</v>
      </c>
      <c r="D64" s="4">
        <v>140027.92</v>
      </c>
      <c r="E64" s="4">
        <v>35275.89</v>
      </c>
      <c r="F64" s="3">
        <f t="shared" si="1"/>
        <v>0.25192040273111244</v>
      </c>
      <c r="G64" s="4" t="s">
        <v>207</v>
      </c>
      <c r="H64" s="4" t="s">
        <v>207</v>
      </c>
      <c r="I64" s="3" t="s">
        <v>207</v>
      </c>
      <c r="J64" s="31">
        <v>0.192</v>
      </c>
      <c r="K64" s="1"/>
    </row>
    <row r="65" spans="1:11" s="2" customFormat="1" ht="15">
      <c r="A65" s="38" t="s">
        <v>125</v>
      </c>
      <c r="B65" s="35" t="s">
        <v>127</v>
      </c>
      <c r="C65" s="38" t="s">
        <v>12</v>
      </c>
      <c r="D65" s="4">
        <v>33623.96</v>
      </c>
      <c r="E65" s="4">
        <v>13544.12</v>
      </c>
      <c r="F65" s="3">
        <f t="shared" si="1"/>
        <v>0.40281156651387884</v>
      </c>
      <c r="G65" s="4" t="s">
        <v>207</v>
      </c>
      <c r="H65" s="4" t="s">
        <v>207</v>
      </c>
      <c r="I65" s="3" t="s">
        <v>207</v>
      </c>
      <c r="J65" s="31">
        <v>0.712</v>
      </c>
      <c r="K65" s="1"/>
    </row>
    <row r="66" spans="1:11" s="18" customFormat="1" ht="43.5" customHeight="1">
      <c r="A66" s="42" t="s">
        <v>128</v>
      </c>
      <c r="B66" s="43" t="s">
        <v>129</v>
      </c>
      <c r="C66" s="42" t="s">
        <v>11</v>
      </c>
      <c r="D66" s="44">
        <f>SUM(D67:D68)</f>
        <v>200707.58</v>
      </c>
      <c r="E66" s="44">
        <f>SUM(E67:E68)</f>
        <v>58981.45</v>
      </c>
      <c r="F66" s="45">
        <f t="shared" si="1"/>
        <v>0.29386757590321205</v>
      </c>
      <c r="G66" s="57" t="s">
        <v>207</v>
      </c>
      <c r="H66" s="57" t="s">
        <v>207</v>
      </c>
      <c r="I66" s="57" t="s">
        <v>207</v>
      </c>
      <c r="J66" s="65" t="s">
        <v>241</v>
      </c>
      <c r="K66" s="17"/>
    </row>
    <row r="67" spans="1:11" s="2" customFormat="1" ht="45">
      <c r="A67" s="38" t="s">
        <v>130</v>
      </c>
      <c r="B67" s="35" t="s">
        <v>131</v>
      </c>
      <c r="C67" s="39" t="s">
        <v>11</v>
      </c>
      <c r="D67" s="4">
        <v>200089.83</v>
      </c>
      <c r="E67" s="4">
        <v>58869.95</v>
      </c>
      <c r="F67" s="3">
        <f t="shared" si="1"/>
        <v>0.29421760216398807</v>
      </c>
      <c r="G67" s="4" t="s">
        <v>207</v>
      </c>
      <c r="H67" s="4" t="s">
        <v>207</v>
      </c>
      <c r="I67" s="3" t="s">
        <v>207</v>
      </c>
      <c r="J67" s="31">
        <v>0.6287</v>
      </c>
      <c r="K67" s="1"/>
    </row>
    <row r="68" spans="1:11" s="2" customFormat="1" ht="18.75" customHeight="1">
      <c r="A68" s="38" t="s">
        <v>132</v>
      </c>
      <c r="B68" s="35" t="s">
        <v>133</v>
      </c>
      <c r="C68" s="39" t="s">
        <v>11</v>
      </c>
      <c r="D68" s="4">
        <v>617.75</v>
      </c>
      <c r="E68" s="4">
        <v>111.5</v>
      </c>
      <c r="F68" s="3">
        <f t="shared" si="1"/>
        <v>0.18049372723593687</v>
      </c>
      <c r="G68" s="4" t="s">
        <v>207</v>
      </c>
      <c r="H68" s="4" t="s">
        <v>207</v>
      </c>
      <c r="I68" s="3" t="s">
        <v>207</v>
      </c>
      <c r="J68" s="31">
        <v>0.645</v>
      </c>
      <c r="K68" s="1"/>
    </row>
    <row r="69" spans="1:11" s="18" customFormat="1" ht="28.5" customHeight="1">
      <c r="A69" s="42" t="s">
        <v>134</v>
      </c>
      <c r="B69" s="43" t="s">
        <v>135</v>
      </c>
      <c r="C69" s="42" t="s">
        <v>17</v>
      </c>
      <c r="D69" s="44">
        <f>SUM(D70:D70)</f>
        <v>0</v>
      </c>
      <c r="E69" s="44">
        <f>SUM(E70:E70)</f>
        <v>0</v>
      </c>
      <c r="F69" s="50" t="s">
        <v>207</v>
      </c>
      <c r="G69" s="57" t="s">
        <v>207</v>
      </c>
      <c r="H69" s="57" t="s">
        <v>207</v>
      </c>
      <c r="I69" s="57" t="s">
        <v>207</v>
      </c>
      <c r="J69" s="65" t="s">
        <v>241</v>
      </c>
      <c r="K69" s="17"/>
    </row>
    <row r="70" spans="1:11" s="2" customFormat="1" ht="30">
      <c r="A70" s="38" t="s">
        <v>136</v>
      </c>
      <c r="B70" s="35" t="s">
        <v>137</v>
      </c>
      <c r="C70" s="38" t="s">
        <v>17</v>
      </c>
      <c r="D70" s="4">
        <v>0</v>
      </c>
      <c r="E70" s="4">
        <v>0</v>
      </c>
      <c r="F70" s="3" t="s">
        <v>207</v>
      </c>
      <c r="G70" s="3" t="s">
        <v>207</v>
      </c>
      <c r="H70" s="3" t="s">
        <v>207</v>
      </c>
      <c r="I70" s="3" t="s">
        <v>207</v>
      </c>
      <c r="J70" s="31" t="s">
        <v>207</v>
      </c>
      <c r="K70" s="1"/>
    </row>
    <row r="71" spans="1:11" s="18" customFormat="1" ht="28.5" customHeight="1">
      <c r="A71" s="42" t="s">
        <v>138</v>
      </c>
      <c r="B71" s="43" t="s">
        <v>139</v>
      </c>
      <c r="C71" s="42" t="s">
        <v>18</v>
      </c>
      <c r="D71" s="44">
        <f>SUM(D72:D73)</f>
        <v>244721.15</v>
      </c>
      <c r="E71" s="44">
        <f>SUM(E72:E73)</f>
        <v>82552.56999999999</v>
      </c>
      <c r="F71" s="45">
        <f>E71/D71</f>
        <v>0.33733320556886887</v>
      </c>
      <c r="G71" s="57" t="s">
        <v>207</v>
      </c>
      <c r="H71" s="57" t="s">
        <v>207</v>
      </c>
      <c r="I71" s="57" t="s">
        <v>207</v>
      </c>
      <c r="J71" s="65" t="s">
        <v>241</v>
      </c>
      <c r="K71" s="17"/>
    </row>
    <row r="72" spans="1:11" s="2" customFormat="1" ht="30">
      <c r="A72" s="38" t="s">
        <v>140</v>
      </c>
      <c r="B72" s="35" t="s">
        <v>142</v>
      </c>
      <c r="C72" s="38" t="s">
        <v>18</v>
      </c>
      <c r="D72" s="4">
        <v>62529.13</v>
      </c>
      <c r="E72" s="4">
        <v>14316.48</v>
      </c>
      <c r="F72" s="3">
        <f>E72/D72</f>
        <v>0.2289569677364774</v>
      </c>
      <c r="G72" s="4" t="s">
        <v>207</v>
      </c>
      <c r="H72" s="4" t="s">
        <v>207</v>
      </c>
      <c r="I72" s="3" t="s">
        <v>207</v>
      </c>
      <c r="J72" s="31">
        <v>0.5008</v>
      </c>
      <c r="K72" s="1"/>
    </row>
    <row r="73" spans="1:11" s="2" customFormat="1" ht="15.75" customHeight="1">
      <c r="A73" s="38" t="s">
        <v>141</v>
      </c>
      <c r="B73" s="35" t="s">
        <v>143</v>
      </c>
      <c r="C73" s="38" t="s">
        <v>18</v>
      </c>
      <c r="D73" s="4">
        <v>182192.02</v>
      </c>
      <c r="E73" s="4">
        <v>68236.09</v>
      </c>
      <c r="F73" s="3">
        <f aca="true" t="shared" si="2" ref="F73:F114">E73/D73</f>
        <v>0.3745284233634382</v>
      </c>
      <c r="G73" s="4" t="s">
        <v>207</v>
      </c>
      <c r="H73" s="4" t="s">
        <v>207</v>
      </c>
      <c r="I73" s="3" t="s">
        <v>207</v>
      </c>
      <c r="J73" s="31">
        <v>1</v>
      </c>
      <c r="K73" s="1"/>
    </row>
    <row r="74" spans="1:11" s="18" customFormat="1" ht="28.5" customHeight="1">
      <c r="A74" s="42" t="s">
        <v>144</v>
      </c>
      <c r="B74" s="43" t="s">
        <v>145</v>
      </c>
      <c r="C74" s="42" t="s">
        <v>16</v>
      </c>
      <c r="D74" s="44">
        <f>SUM(D75:D77)</f>
        <v>134464.82</v>
      </c>
      <c r="E74" s="44">
        <f>SUM(E75:E77)</f>
        <v>7364.04</v>
      </c>
      <c r="F74" s="45">
        <f t="shared" si="2"/>
        <v>0.054765551316693833</v>
      </c>
      <c r="G74" s="44">
        <f>SUM(G75:G77)</f>
        <v>9750.9</v>
      </c>
      <c r="H74" s="44">
        <f>SUM(H75:H77)</f>
        <v>0</v>
      </c>
      <c r="I74" s="45">
        <f>H74/G74</f>
        <v>0</v>
      </c>
      <c r="J74" s="65" t="s">
        <v>241</v>
      </c>
      <c r="K74" s="17"/>
    </row>
    <row r="75" spans="1:11" s="2" customFormat="1" ht="30">
      <c r="A75" s="38" t="s">
        <v>146</v>
      </c>
      <c r="B75" s="35" t="s">
        <v>148</v>
      </c>
      <c r="C75" s="39" t="s">
        <v>16</v>
      </c>
      <c r="D75" s="4">
        <v>117326.82</v>
      </c>
      <c r="E75" s="4">
        <v>468.2</v>
      </c>
      <c r="F75" s="3">
        <f t="shared" si="2"/>
        <v>0.00399056243065311</v>
      </c>
      <c r="G75" s="4" t="s">
        <v>207</v>
      </c>
      <c r="H75" s="4" t="s">
        <v>207</v>
      </c>
      <c r="I75" s="4" t="s">
        <v>207</v>
      </c>
      <c r="J75" s="31">
        <v>0</v>
      </c>
      <c r="K75" s="1"/>
    </row>
    <row r="76" spans="1:11" s="2" customFormat="1" ht="45.75" customHeight="1">
      <c r="A76" s="38" t="s">
        <v>147</v>
      </c>
      <c r="B76" s="35" t="s">
        <v>150</v>
      </c>
      <c r="C76" s="39" t="s">
        <v>16</v>
      </c>
      <c r="D76" s="4">
        <v>10268</v>
      </c>
      <c r="E76" s="4">
        <v>4010.17</v>
      </c>
      <c r="F76" s="3">
        <f t="shared" si="2"/>
        <v>0.3905502532138683</v>
      </c>
      <c r="G76" s="4">
        <v>9345.9</v>
      </c>
      <c r="H76" s="4">
        <v>0</v>
      </c>
      <c r="I76" s="3">
        <v>0</v>
      </c>
      <c r="J76" s="31">
        <v>0.611</v>
      </c>
      <c r="K76" s="1"/>
    </row>
    <row r="77" spans="1:11" s="2" customFormat="1" ht="45">
      <c r="A77" s="38" t="s">
        <v>149</v>
      </c>
      <c r="B77" s="35" t="s">
        <v>265</v>
      </c>
      <c r="C77" s="40" t="s">
        <v>198</v>
      </c>
      <c r="D77" s="4">
        <v>6870</v>
      </c>
      <c r="E77" s="4">
        <v>2885.67</v>
      </c>
      <c r="F77" s="3">
        <f t="shared" si="2"/>
        <v>0.4200393013100437</v>
      </c>
      <c r="G77" s="4">
        <v>405</v>
      </c>
      <c r="H77" s="51">
        <v>0</v>
      </c>
      <c r="I77" s="3">
        <v>0</v>
      </c>
      <c r="J77" s="31">
        <v>0.25</v>
      </c>
      <c r="K77" s="1"/>
    </row>
    <row r="78" spans="1:11" s="18" customFormat="1" ht="29.25" customHeight="1">
      <c r="A78" s="42" t="s">
        <v>151</v>
      </c>
      <c r="B78" s="43" t="s">
        <v>152</v>
      </c>
      <c r="C78" s="42" t="s">
        <v>199</v>
      </c>
      <c r="D78" s="44">
        <f>SUM(D79:D86)</f>
        <v>805444.28</v>
      </c>
      <c r="E78" s="44">
        <f>SUM(E79:E86)</f>
        <v>316941.62</v>
      </c>
      <c r="F78" s="45">
        <f t="shared" si="2"/>
        <v>0.39349912572474904</v>
      </c>
      <c r="G78" s="44">
        <f>SUM(G79:G86)</f>
        <v>988694.8</v>
      </c>
      <c r="H78" s="44">
        <f>SUM(H79:H86)</f>
        <v>444065.55</v>
      </c>
      <c r="I78" s="45">
        <f>H78/G78</f>
        <v>0.44914320374700056</v>
      </c>
      <c r="J78" s="65" t="s">
        <v>241</v>
      </c>
      <c r="K78" s="70"/>
    </row>
    <row r="79" spans="1:11" s="2" customFormat="1" ht="30.75" customHeight="1">
      <c r="A79" s="38" t="s">
        <v>153</v>
      </c>
      <c r="B79" s="35" t="s">
        <v>154</v>
      </c>
      <c r="C79" s="39" t="s">
        <v>199</v>
      </c>
      <c r="D79" s="4">
        <v>585939.78</v>
      </c>
      <c r="E79" s="4">
        <v>221647.08</v>
      </c>
      <c r="F79" s="3">
        <f t="shared" si="2"/>
        <v>0.37827621125160676</v>
      </c>
      <c r="G79" s="4">
        <v>912056</v>
      </c>
      <c r="H79" s="4">
        <v>367426.75</v>
      </c>
      <c r="I79" s="3">
        <f>H79/G79</f>
        <v>0.4028554715938495</v>
      </c>
      <c r="J79" s="31">
        <v>0.6191</v>
      </c>
      <c r="K79" s="70"/>
    </row>
    <row r="80" spans="1:11" s="10" customFormat="1" ht="29.25" customHeight="1">
      <c r="A80" s="38" t="s">
        <v>155</v>
      </c>
      <c r="B80" s="35" t="s">
        <v>156</v>
      </c>
      <c r="C80" s="39" t="s">
        <v>199</v>
      </c>
      <c r="D80" s="4">
        <v>5400</v>
      </c>
      <c r="E80" s="4">
        <v>5400</v>
      </c>
      <c r="F80" s="3">
        <f t="shared" si="2"/>
        <v>1</v>
      </c>
      <c r="G80" s="4">
        <v>12600</v>
      </c>
      <c r="H80" s="4">
        <v>12600</v>
      </c>
      <c r="I80" s="3">
        <f>H80/G80</f>
        <v>1</v>
      </c>
      <c r="J80" s="30">
        <v>1.0611</v>
      </c>
      <c r="K80" s="70"/>
    </row>
    <row r="81" spans="1:11" s="12" customFormat="1" ht="44.25" customHeight="1">
      <c r="A81" s="38" t="s">
        <v>157</v>
      </c>
      <c r="B81" s="35" t="s">
        <v>158</v>
      </c>
      <c r="C81" s="39" t="s">
        <v>199</v>
      </c>
      <c r="D81" s="4">
        <v>7900</v>
      </c>
      <c r="E81" s="4">
        <v>7900</v>
      </c>
      <c r="F81" s="3">
        <f t="shared" si="2"/>
        <v>1</v>
      </c>
      <c r="G81" s="4">
        <v>12989</v>
      </c>
      <c r="H81" s="4">
        <v>12989</v>
      </c>
      <c r="I81" s="3">
        <f>H81/G81</f>
        <v>1</v>
      </c>
      <c r="J81" s="30">
        <v>1.4</v>
      </c>
      <c r="K81" s="70"/>
    </row>
    <row r="82" spans="1:11" s="14" customFormat="1" ht="30" customHeight="1">
      <c r="A82" s="38" t="s">
        <v>159</v>
      </c>
      <c r="B82" s="35" t="s">
        <v>160</v>
      </c>
      <c r="C82" s="39" t="s">
        <v>199</v>
      </c>
      <c r="D82" s="4">
        <v>5971.2</v>
      </c>
      <c r="E82" s="4">
        <v>0</v>
      </c>
      <c r="F82" s="3">
        <v>0</v>
      </c>
      <c r="G82" s="4" t="s">
        <v>207</v>
      </c>
      <c r="H82" s="4" t="s">
        <v>207</v>
      </c>
      <c r="I82" s="3" t="s">
        <v>207</v>
      </c>
      <c r="J82" s="77" t="s">
        <v>267</v>
      </c>
      <c r="K82" s="74"/>
    </row>
    <row r="83" spans="1:11" s="14" customFormat="1" ht="45.75" customHeight="1">
      <c r="A83" s="38" t="s">
        <v>161</v>
      </c>
      <c r="B83" s="35" t="s">
        <v>162</v>
      </c>
      <c r="C83" s="38" t="s">
        <v>14</v>
      </c>
      <c r="D83" s="4">
        <v>3600</v>
      </c>
      <c r="E83" s="4">
        <v>0</v>
      </c>
      <c r="F83" s="3">
        <f t="shared" si="2"/>
        <v>0</v>
      </c>
      <c r="G83" s="4" t="s">
        <v>207</v>
      </c>
      <c r="H83" s="4" t="s">
        <v>207</v>
      </c>
      <c r="I83" s="3" t="s">
        <v>207</v>
      </c>
      <c r="J83" s="31">
        <v>0</v>
      </c>
      <c r="K83" s="70"/>
    </row>
    <row r="84" spans="1:11" s="14" customFormat="1" ht="15">
      <c r="A84" s="38" t="s">
        <v>163</v>
      </c>
      <c r="B84" s="35" t="s">
        <v>200</v>
      </c>
      <c r="C84" s="39" t="s">
        <v>199</v>
      </c>
      <c r="D84" s="4">
        <v>17460</v>
      </c>
      <c r="E84" s="4">
        <v>8508.59</v>
      </c>
      <c r="F84" s="3">
        <f t="shared" si="2"/>
        <v>0.48731901489117985</v>
      </c>
      <c r="G84" s="4" t="s">
        <v>207</v>
      </c>
      <c r="H84" s="4" t="s">
        <v>207</v>
      </c>
      <c r="I84" s="3" t="s">
        <v>207</v>
      </c>
      <c r="J84" s="30">
        <v>0.799</v>
      </c>
      <c r="K84" s="70"/>
    </row>
    <row r="85" spans="1:11" s="14" customFormat="1" ht="15">
      <c r="A85" s="38" t="s">
        <v>164</v>
      </c>
      <c r="B85" s="35" t="s">
        <v>165</v>
      </c>
      <c r="C85" s="38" t="s">
        <v>14</v>
      </c>
      <c r="D85" s="4">
        <v>93079.73</v>
      </c>
      <c r="E85" s="4">
        <v>39757.7</v>
      </c>
      <c r="F85" s="3">
        <f t="shared" si="2"/>
        <v>0.4271359618254157</v>
      </c>
      <c r="G85" s="4" t="s">
        <v>207</v>
      </c>
      <c r="H85" s="4" t="s">
        <v>207</v>
      </c>
      <c r="I85" s="3" t="s">
        <v>207</v>
      </c>
      <c r="J85" s="30">
        <v>0.614</v>
      </c>
      <c r="K85" s="70"/>
    </row>
    <row r="86" spans="1:11" s="14" customFormat="1" ht="30">
      <c r="A86" s="38" t="s">
        <v>166</v>
      </c>
      <c r="B86" s="35" t="s">
        <v>167</v>
      </c>
      <c r="C86" s="39" t="s">
        <v>199</v>
      </c>
      <c r="D86" s="4">
        <v>86093.57</v>
      </c>
      <c r="E86" s="4">
        <v>33728.25</v>
      </c>
      <c r="F86" s="3">
        <f t="shared" si="2"/>
        <v>0.3917627065528819</v>
      </c>
      <c r="G86" s="4">
        <v>51049.8</v>
      </c>
      <c r="H86" s="4">
        <v>51049.8</v>
      </c>
      <c r="I86" s="3">
        <f>H86/G86</f>
        <v>1</v>
      </c>
      <c r="J86" s="30">
        <v>0.0788</v>
      </c>
      <c r="K86" s="70"/>
    </row>
    <row r="87" spans="1:11" s="18" customFormat="1" ht="30" customHeight="1">
      <c r="A87" s="42" t="s">
        <v>168</v>
      </c>
      <c r="B87" s="43" t="s">
        <v>169</v>
      </c>
      <c r="C87" s="42" t="s">
        <v>201</v>
      </c>
      <c r="D87" s="44">
        <f>SUM(D88:D89)</f>
        <v>38981.770000000004</v>
      </c>
      <c r="E87" s="44">
        <f>SUM(E88:E89)</f>
        <v>15443.84</v>
      </c>
      <c r="F87" s="45">
        <f t="shared" si="2"/>
        <v>0.3961810866977051</v>
      </c>
      <c r="G87" s="44">
        <f>SUM(G88:G89)</f>
        <v>171242.5</v>
      </c>
      <c r="H87" s="44">
        <f>SUM(H88:H89)</f>
        <v>58843.78</v>
      </c>
      <c r="I87" s="45">
        <f>H87/G87</f>
        <v>0.34362836328598334</v>
      </c>
      <c r="J87" s="65" t="s">
        <v>241</v>
      </c>
      <c r="K87" s="70"/>
    </row>
    <row r="88" spans="1:11" s="2" customFormat="1" ht="45">
      <c r="A88" s="38" t="s">
        <v>170</v>
      </c>
      <c r="B88" s="35" t="s">
        <v>254</v>
      </c>
      <c r="C88" s="38" t="s">
        <v>201</v>
      </c>
      <c r="D88" s="4">
        <v>6507.5</v>
      </c>
      <c r="E88" s="4">
        <v>0</v>
      </c>
      <c r="F88" s="3">
        <f t="shared" si="2"/>
        <v>0</v>
      </c>
      <c r="G88" s="4" t="s">
        <v>207</v>
      </c>
      <c r="H88" s="4" t="s">
        <v>207</v>
      </c>
      <c r="I88" s="3" t="s">
        <v>207</v>
      </c>
      <c r="J88" s="30">
        <v>0</v>
      </c>
      <c r="K88" s="1"/>
    </row>
    <row r="89" spans="1:11" s="2" customFormat="1" ht="18.75" customHeight="1">
      <c r="A89" s="38" t="s">
        <v>171</v>
      </c>
      <c r="B89" s="35" t="s">
        <v>172</v>
      </c>
      <c r="C89" s="38" t="s">
        <v>201</v>
      </c>
      <c r="D89" s="4">
        <v>32474.27</v>
      </c>
      <c r="E89" s="4">
        <v>15443.84</v>
      </c>
      <c r="F89" s="3">
        <f t="shared" si="2"/>
        <v>0.4755715832873225</v>
      </c>
      <c r="G89" s="4">
        <v>171242.5</v>
      </c>
      <c r="H89" s="4">
        <v>58843.78</v>
      </c>
      <c r="I89" s="3">
        <f>H89/G89</f>
        <v>0.34362836328598334</v>
      </c>
      <c r="J89" s="30">
        <v>0.517</v>
      </c>
      <c r="K89" s="1"/>
    </row>
    <row r="90" spans="1:11" s="18" customFormat="1" ht="57" customHeight="1">
      <c r="A90" s="42" t="s">
        <v>173</v>
      </c>
      <c r="B90" s="43" t="s">
        <v>174</v>
      </c>
      <c r="C90" s="42" t="s">
        <v>19</v>
      </c>
      <c r="D90" s="44">
        <f>SUM(D91:D95)</f>
        <v>6182299.890000001</v>
      </c>
      <c r="E90" s="44">
        <f>SUM(E91:E95)</f>
        <v>3580998.49</v>
      </c>
      <c r="F90" s="45">
        <f t="shared" si="2"/>
        <v>0.5792340316250818</v>
      </c>
      <c r="G90" s="57" t="s">
        <v>207</v>
      </c>
      <c r="H90" s="57" t="s">
        <v>207</v>
      </c>
      <c r="I90" s="50" t="s">
        <v>207</v>
      </c>
      <c r="J90" s="65" t="s">
        <v>241</v>
      </c>
      <c r="K90" s="17"/>
    </row>
    <row r="91" spans="1:11" s="2" customFormat="1" ht="17.25" customHeight="1">
      <c r="A91" s="38" t="s">
        <v>175</v>
      </c>
      <c r="B91" s="35" t="s">
        <v>176</v>
      </c>
      <c r="C91" s="38" t="s">
        <v>19</v>
      </c>
      <c r="D91" s="4">
        <v>13638.9</v>
      </c>
      <c r="E91" s="4">
        <v>5670.42</v>
      </c>
      <c r="F91" s="3">
        <f t="shared" si="2"/>
        <v>0.41575346985460704</v>
      </c>
      <c r="G91" s="4" t="s">
        <v>207</v>
      </c>
      <c r="H91" s="4" t="s">
        <v>207</v>
      </c>
      <c r="I91" s="3" t="s">
        <v>207</v>
      </c>
      <c r="J91" s="30">
        <v>0.7333</v>
      </c>
      <c r="K91" s="1"/>
    </row>
    <row r="92" spans="1:11" s="2" customFormat="1" ht="31.5" customHeight="1">
      <c r="A92" s="38" t="s">
        <v>177</v>
      </c>
      <c r="B92" s="35" t="s">
        <v>178</v>
      </c>
      <c r="C92" s="38" t="s">
        <v>195</v>
      </c>
      <c r="D92" s="4">
        <v>1305</v>
      </c>
      <c r="E92" s="4">
        <v>324.47</v>
      </c>
      <c r="F92" s="3">
        <f t="shared" si="2"/>
        <v>0.2486360153256705</v>
      </c>
      <c r="G92" s="4" t="s">
        <v>207</v>
      </c>
      <c r="H92" s="4" t="s">
        <v>207</v>
      </c>
      <c r="I92" s="3" t="s">
        <v>207</v>
      </c>
      <c r="J92" s="30">
        <v>1</v>
      </c>
      <c r="K92" s="1"/>
    </row>
    <row r="93" spans="1:11" s="2" customFormat="1" ht="73.5" customHeight="1">
      <c r="A93" s="38" t="s">
        <v>179</v>
      </c>
      <c r="B93" s="35" t="s">
        <v>252</v>
      </c>
      <c r="C93" s="38" t="s">
        <v>19</v>
      </c>
      <c r="D93" s="4">
        <v>4050598.97</v>
      </c>
      <c r="E93" s="4">
        <v>2192652.98</v>
      </c>
      <c r="F93" s="3">
        <f t="shared" si="2"/>
        <v>0.5413157402743328</v>
      </c>
      <c r="G93" s="4" t="s">
        <v>207</v>
      </c>
      <c r="H93" s="4" t="s">
        <v>207</v>
      </c>
      <c r="I93" s="3" t="s">
        <v>207</v>
      </c>
      <c r="J93" s="30">
        <f>250/4/100</f>
        <v>0.625</v>
      </c>
      <c r="K93" s="1"/>
    </row>
    <row r="94" spans="1:11" s="2" customFormat="1" ht="73.5" customHeight="1">
      <c r="A94" s="38" t="s">
        <v>180</v>
      </c>
      <c r="B94" s="35" t="s">
        <v>253</v>
      </c>
      <c r="C94" s="38" t="s">
        <v>19</v>
      </c>
      <c r="D94" s="4">
        <v>2064553.62</v>
      </c>
      <c r="E94" s="4">
        <v>1376189.35</v>
      </c>
      <c r="F94" s="3">
        <f t="shared" si="2"/>
        <v>0.6665796115288107</v>
      </c>
      <c r="G94" s="4" t="s">
        <v>207</v>
      </c>
      <c r="H94" s="4" t="s">
        <v>207</v>
      </c>
      <c r="I94" s="3" t="s">
        <v>207</v>
      </c>
      <c r="J94" s="30">
        <v>1</v>
      </c>
      <c r="K94" s="1"/>
    </row>
    <row r="95" spans="1:11" s="2" customFormat="1" ht="45">
      <c r="A95" s="38" t="s">
        <v>181</v>
      </c>
      <c r="B95" s="35" t="s">
        <v>251</v>
      </c>
      <c r="C95" s="38" t="s">
        <v>202</v>
      </c>
      <c r="D95" s="4">
        <v>52203.4</v>
      </c>
      <c r="E95" s="4">
        <v>6161.27</v>
      </c>
      <c r="F95" s="3">
        <f t="shared" si="2"/>
        <v>0.11802430493033021</v>
      </c>
      <c r="G95" s="4" t="s">
        <v>207</v>
      </c>
      <c r="H95" s="4" t="s">
        <v>207</v>
      </c>
      <c r="I95" s="3" t="s">
        <v>207</v>
      </c>
      <c r="J95" s="30">
        <v>1</v>
      </c>
      <c r="K95" s="1"/>
    </row>
    <row r="96" spans="1:11" s="18" customFormat="1" ht="30" customHeight="1">
      <c r="A96" s="42" t="s">
        <v>182</v>
      </c>
      <c r="B96" s="43" t="s">
        <v>212</v>
      </c>
      <c r="C96" s="42" t="s">
        <v>214</v>
      </c>
      <c r="D96" s="44">
        <f>SUM(D97:D99)</f>
        <v>2638</v>
      </c>
      <c r="E96" s="44">
        <f>SUM(E97:E99)</f>
        <v>309.01</v>
      </c>
      <c r="F96" s="45">
        <f t="shared" si="2"/>
        <v>0.1171379833206975</v>
      </c>
      <c r="G96" s="57" t="s">
        <v>207</v>
      </c>
      <c r="H96" s="57" t="s">
        <v>207</v>
      </c>
      <c r="I96" s="50" t="s">
        <v>207</v>
      </c>
      <c r="J96" s="65" t="s">
        <v>241</v>
      </c>
      <c r="K96" s="17"/>
    </row>
    <row r="97" spans="1:11" s="2" customFormat="1" ht="30" customHeight="1">
      <c r="A97" s="38" t="s">
        <v>183</v>
      </c>
      <c r="B97" s="35" t="s">
        <v>213</v>
      </c>
      <c r="C97" s="38" t="s">
        <v>214</v>
      </c>
      <c r="D97" s="4">
        <v>1763</v>
      </c>
      <c r="E97" s="4">
        <v>145.31</v>
      </c>
      <c r="F97" s="3">
        <f t="shared" si="2"/>
        <v>0.08242200794100965</v>
      </c>
      <c r="G97" s="4" t="s">
        <v>207</v>
      </c>
      <c r="H97" s="4" t="s">
        <v>207</v>
      </c>
      <c r="I97" s="3" t="s">
        <v>207</v>
      </c>
      <c r="J97" s="30">
        <v>0.6194</v>
      </c>
      <c r="K97" s="1"/>
    </row>
    <row r="98" spans="1:11" s="2" customFormat="1" ht="32.25" customHeight="1">
      <c r="A98" s="38" t="s">
        <v>184</v>
      </c>
      <c r="B98" s="35" t="s">
        <v>186</v>
      </c>
      <c r="C98" s="38" t="s">
        <v>203</v>
      </c>
      <c r="D98" s="4">
        <v>500</v>
      </c>
      <c r="E98" s="4">
        <v>0</v>
      </c>
      <c r="F98" s="3">
        <f t="shared" si="2"/>
        <v>0</v>
      </c>
      <c r="G98" s="4" t="s">
        <v>207</v>
      </c>
      <c r="H98" s="4" t="s">
        <v>207</v>
      </c>
      <c r="I98" s="3" t="s">
        <v>207</v>
      </c>
      <c r="J98" s="30">
        <v>0.355</v>
      </c>
      <c r="K98" s="1"/>
    </row>
    <row r="99" spans="1:11" s="2" customFormat="1" ht="30">
      <c r="A99" s="38" t="s">
        <v>185</v>
      </c>
      <c r="B99" s="35" t="s">
        <v>250</v>
      </c>
      <c r="C99" s="38" t="s">
        <v>204</v>
      </c>
      <c r="D99" s="4">
        <v>375</v>
      </c>
      <c r="E99" s="4">
        <v>163.7</v>
      </c>
      <c r="F99" s="3">
        <f t="shared" si="2"/>
        <v>0.43653333333333333</v>
      </c>
      <c r="G99" s="4" t="s">
        <v>207</v>
      </c>
      <c r="H99" s="4" t="s">
        <v>207</v>
      </c>
      <c r="I99" s="3" t="s">
        <v>207</v>
      </c>
      <c r="J99" s="30">
        <v>0.49</v>
      </c>
      <c r="K99" s="1"/>
    </row>
    <row r="100" spans="1:13" s="18" customFormat="1" ht="32.25" customHeight="1">
      <c r="A100" s="42" t="s">
        <v>188</v>
      </c>
      <c r="B100" s="43" t="s">
        <v>215</v>
      </c>
      <c r="C100" s="42" t="s">
        <v>6</v>
      </c>
      <c r="D100" s="44">
        <f>SUM(D101:D104)</f>
        <v>40500.009999999995</v>
      </c>
      <c r="E100" s="44">
        <f>SUM(E101:E104)</f>
        <v>7213.84</v>
      </c>
      <c r="F100" s="45">
        <f t="shared" si="2"/>
        <v>0.1781194621927254</v>
      </c>
      <c r="G100" s="57" t="s">
        <v>207</v>
      </c>
      <c r="H100" s="57" t="s">
        <v>207</v>
      </c>
      <c r="I100" s="50" t="s">
        <v>207</v>
      </c>
      <c r="J100" s="65" t="s">
        <v>241</v>
      </c>
      <c r="K100" s="17"/>
      <c r="M100" s="73"/>
    </row>
    <row r="101" spans="1:11" s="2" customFormat="1" ht="60">
      <c r="A101" s="38" t="s">
        <v>189</v>
      </c>
      <c r="B101" s="35" t="s">
        <v>232</v>
      </c>
      <c r="C101" s="39" t="s">
        <v>6</v>
      </c>
      <c r="D101" s="4">
        <v>35656.56</v>
      </c>
      <c r="E101" s="4">
        <v>4997.89</v>
      </c>
      <c r="F101" s="3">
        <f t="shared" si="2"/>
        <v>0.14016747549399047</v>
      </c>
      <c r="G101" s="4" t="s">
        <v>207</v>
      </c>
      <c r="H101" s="4" t="s">
        <v>207</v>
      </c>
      <c r="I101" s="3" t="s">
        <v>207</v>
      </c>
      <c r="J101" s="30">
        <v>0.212</v>
      </c>
      <c r="K101" s="1"/>
    </row>
    <row r="102" spans="1:11" s="2" customFormat="1" ht="30">
      <c r="A102" s="38" t="s">
        <v>191</v>
      </c>
      <c r="B102" s="35" t="s">
        <v>190</v>
      </c>
      <c r="C102" s="39" t="s">
        <v>6</v>
      </c>
      <c r="D102" s="4">
        <v>3600</v>
      </c>
      <c r="E102" s="4">
        <v>2114.95</v>
      </c>
      <c r="F102" s="3">
        <f t="shared" si="2"/>
        <v>0.587486111111111</v>
      </c>
      <c r="G102" s="4" t="s">
        <v>207</v>
      </c>
      <c r="H102" s="4" t="s">
        <v>207</v>
      </c>
      <c r="I102" s="3" t="s">
        <v>207</v>
      </c>
      <c r="J102" s="30">
        <v>0.5244</v>
      </c>
      <c r="K102" s="1"/>
    </row>
    <row r="103" spans="1:11" s="2" customFormat="1" ht="44.25" customHeight="1">
      <c r="A103" s="38" t="s">
        <v>192</v>
      </c>
      <c r="B103" s="35" t="s">
        <v>234</v>
      </c>
      <c r="C103" s="38" t="s">
        <v>8</v>
      </c>
      <c r="D103" s="4">
        <v>743.45</v>
      </c>
      <c r="E103" s="4">
        <v>0</v>
      </c>
      <c r="F103" s="3">
        <f t="shared" si="2"/>
        <v>0</v>
      </c>
      <c r="G103" s="4" t="s">
        <v>207</v>
      </c>
      <c r="H103" s="4" t="s">
        <v>207</v>
      </c>
      <c r="I103" s="3" t="s">
        <v>207</v>
      </c>
      <c r="J103" s="30" t="s">
        <v>273</v>
      </c>
      <c r="K103" s="1"/>
    </row>
    <row r="104" spans="1:11" s="2" customFormat="1" ht="31.5" customHeight="1">
      <c r="A104" s="49" t="s">
        <v>233</v>
      </c>
      <c r="B104" s="35" t="s">
        <v>235</v>
      </c>
      <c r="C104" s="38" t="s">
        <v>6</v>
      </c>
      <c r="D104" s="4">
        <v>500</v>
      </c>
      <c r="E104" s="4">
        <v>101</v>
      </c>
      <c r="F104" s="3">
        <f t="shared" si="2"/>
        <v>0.202</v>
      </c>
      <c r="G104" s="4" t="s">
        <v>207</v>
      </c>
      <c r="H104" s="4" t="s">
        <v>207</v>
      </c>
      <c r="I104" s="3" t="s">
        <v>207</v>
      </c>
      <c r="J104" s="30">
        <v>0.657</v>
      </c>
      <c r="K104" s="1"/>
    </row>
    <row r="105" spans="1:11" s="18" customFormat="1" ht="32.25" customHeight="1">
      <c r="A105" s="42" t="s">
        <v>216</v>
      </c>
      <c r="B105" s="43" t="s">
        <v>221</v>
      </c>
      <c r="C105" s="42" t="s">
        <v>222</v>
      </c>
      <c r="D105" s="44">
        <f>SUM(D106:D107)</f>
        <v>180507.55</v>
      </c>
      <c r="E105" s="44">
        <f>SUM(E106:E107)</f>
        <v>91678.68</v>
      </c>
      <c r="F105" s="45">
        <f t="shared" si="2"/>
        <v>0.5078938803390772</v>
      </c>
      <c r="G105" s="57" t="s">
        <v>207</v>
      </c>
      <c r="H105" s="57" t="s">
        <v>207</v>
      </c>
      <c r="I105" s="57" t="s">
        <v>207</v>
      </c>
      <c r="J105" s="65" t="s">
        <v>241</v>
      </c>
      <c r="K105" s="17"/>
    </row>
    <row r="106" spans="1:11" s="2" customFormat="1" ht="62.25" customHeight="1">
      <c r="A106" s="38" t="s">
        <v>236</v>
      </c>
      <c r="B106" s="35" t="s">
        <v>220</v>
      </c>
      <c r="C106" s="38" t="s">
        <v>222</v>
      </c>
      <c r="D106" s="4">
        <v>40000</v>
      </c>
      <c r="E106" s="4">
        <v>23025.78</v>
      </c>
      <c r="F106" s="3">
        <f t="shared" si="2"/>
        <v>0.5756445</v>
      </c>
      <c r="G106" s="4" t="s">
        <v>207</v>
      </c>
      <c r="H106" s="4" t="s">
        <v>207</v>
      </c>
      <c r="I106" s="3" t="s">
        <v>207</v>
      </c>
      <c r="J106" s="30">
        <v>0.2455</v>
      </c>
      <c r="K106" s="1"/>
    </row>
    <row r="107" spans="1:11" s="2" customFormat="1" ht="45.75" customHeight="1">
      <c r="A107" s="38" t="s">
        <v>237</v>
      </c>
      <c r="B107" s="35" t="s">
        <v>187</v>
      </c>
      <c r="C107" s="38" t="s">
        <v>222</v>
      </c>
      <c r="D107" s="4">
        <v>140507.55</v>
      </c>
      <c r="E107" s="4">
        <v>68652.9</v>
      </c>
      <c r="F107" s="3">
        <f t="shared" si="2"/>
        <v>0.48860648413555</v>
      </c>
      <c r="G107" s="4" t="s">
        <v>207</v>
      </c>
      <c r="H107" s="4" t="s">
        <v>207</v>
      </c>
      <c r="I107" s="3" t="s">
        <v>207</v>
      </c>
      <c r="J107" s="30">
        <v>1.029</v>
      </c>
      <c r="K107" s="1"/>
    </row>
    <row r="108" spans="1:11" s="18" customFormat="1" ht="31.5" customHeight="1">
      <c r="A108" s="42" t="s">
        <v>217</v>
      </c>
      <c r="B108" s="43" t="s">
        <v>218</v>
      </c>
      <c r="C108" s="42" t="s">
        <v>34</v>
      </c>
      <c r="D108" s="44">
        <f>SUM(D109:D113)</f>
        <v>485333.86</v>
      </c>
      <c r="E108" s="44">
        <f>SUM(E109:E113)</f>
        <v>50548.09</v>
      </c>
      <c r="F108" s="45">
        <f t="shared" si="2"/>
        <v>0.10415117131947067</v>
      </c>
      <c r="G108" s="57" t="s">
        <v>207</v>
      </c>
      <c r="H108" s="57" t="s">
        <v>207</v>
      </c>
      <c r="I108" s="50" t="s">
        <v>207</v>
      </c>
      <c r="J108" s="65" t="s">
        <v>241</v>
      </c>
      <c r="K108" s="17"/>
    </row>
    <row r="109" spans="1:11" s="2" customFormat="1" ht="45" customHeight="1">
      <c r="A109" s="67" t="s">
        <v>242</v>
      </c>
      <c r="B109" s="35" t="s">
        <v>219</v>
      </c>
      <c r="C109" s="38" t="s">
        <v>34</v>
      </c>
      <c r="D109" s="4">
        <v>7537</v>
      </c>
      <c r="E109" s="4">
        <v>2786.56</v>
      </c>
      <c r="F109" s="3">
        <f t="shared" si="2"/>
        <v>0.3697173941886692</v>
      </c>
      <c r="G109" s="4" t="s">
        <v>207</v>
      </c>
      <c r="H109" s="4" t="s">
        <v>207</v>
      </c>
      <c r="I109" s="3" t="s">
        <v>207</v>
      </c>
      <c r="J109" s="30">
        <v>0.35</v>
      </c>
      <c r="K109" s="1"/>
    </row>
    <row r="110" spans="1:11" s="2" customFormat="1" ht="45.75" customHeight="1">
      <c r="A110" s="38" t="s">
        <v>243</v>
      </c>
      <c r="B110" s="35" t="s">
        <v>249</v>
      </c>
      <c r="C110" s="38" t="s">
        <v>34</v>
      </c>
      <c r="D110" s="4">
        <v>7297.39</v>
      </c>
      <c r="E110" s="4">
        <v>2942.73</v>
      </c>
      <c r="F110" s="3">
        <f t="shared" si="2"/>
        <v>0.4032578771314127</v>
      </c>
      <c r="G110" s="4" t="s">
        <v>207</v>
      </c>
      <c r="H110" s="4" t="s">
        <v>207</v>
      </c>
      <c r="I110" s="3" t="s">
        <v>207</v>
      </c>
      <c r="J110" s="30">
        <v>0.29</v>
      </c>
      <c r="K110" s="1"/>
    </row>
    <row r="111" spans="1:11" s="2" customFormat="1" ht="58.5" customHeight="1">
      <c r="A111" s="38" t="s">
        <v>244</v>
      </c>
      <c r="B111" s="35" t="s">
        <v>248</v>
      </c>
      <c r="C111" s="38" t="s">
        <v>34</v>
      </c>
      <c r="D111" s="4">
        <v>7865.61</v>
      </c>
      <c r="E111" s="4">
        <v>7792.31</v>
      </c>
      <c r="F111" s="3">
        <f t="shared" si="2"/>
        <v>0.9906809516363004</v>
      </c>
      <c r="G111" s="4" t="s">
        <v>207</v>
      </c>
      <c r="H111" s="4" t="s">
        <v>207</v>
      </c>
      <c r="I111" s="3" t="s">
        <v>207</v>
      </c>
      <c r="J111" s="69" t="s">
        <v>262</v>
      </c>
      <c r="K111" s="1"/>
    </row>
    <row r="112" spans="1:11" s="2" customFormat="1" ht="45" customHeight="1">
      <c r="A112" s="38" t="s">
        <v>245</v>
      </c>
      <c r="B112" s="35" t="s">
        <v>247</v>
      </c>
      <c r="C112" s="38" t="s">
        <v>34</v>
      </c>
      <c r="D112" s="4">
        <v>73033.86</v>
      </c>
      <c r="E112" s="4">
        <v>36776.49</v>
      </c>
      <c r="F112" s="3">
        <f t="shared" si="2"/>
        <v>0.5035539679814267</v>
      </c>
      <c r="G112" s="4" t="s">
        <v>207</v>
      </c>
      <c r="H112" s="4" t="s">
        <v>207</v>
      </c>
      <c r="I112" s="3" t="s">
        <v>207</v>
      </c>
      <c r="J112" s="30">
        <f>290/600</f>
        <v>0.48333333333333334</v>
      </c>
      <c r="K112" s="1"/>
    </row>
    <row r="113" spans="1:11" s="2" customFormat="1" ht="30" customHeight="1">
      <c r="A113" s="38" t="s">
        <v>246</v>
      </c>
      <c r="B113" s="35" t="s">
        <v>238</v>
      </c>
      <c r="C113" s="38" t="s">
        <v>34</v>
      </c>
      <c r="D113" s="4">
        <v>389600</v>
      </c>
      <c r="E113" s="4">
        <v>250</v>
      </c>
      <c r="F113" s="3">
        <f t="shared" si="2"/>
        <v>0.0006416837782340862</v>
      </c>
      <c r="G113" s="4" t="s">
        <v>207</v>
      </c>
      <c r="H113" s="4" t="s">
        <v>207</v>
      </c>
      <c r="I113" s="3" t="s">
        <v>207</v>
      </c>
      <c r="J113" s="30">
        <v>0.001</v>
      </c>
      <c r="K113" s="68"/>
    </row>
    <row r="114" spans="1:11" s="37" customFormat="1" ht="26.25" customHeight="1">
      <c r="A114" s="42"/>
      <c r="B114" s="58" t="s">
        <v>206</v>
      </c>
      <c r="C114" s="59"/>
      <c r="D114" s="44">
        <f>SUM(D7,D11,D18,D22,D24,D28,D32,D37,D42,D47,D53,D59,D62,D66,D69,D71,D74,D78,D87,D90,D96,D100)</f>
        <v>47965655.650000006</v>
      </c>
      <c r="E114" s="44">
        <f>SUM(E7,E11,E18,E22,E24,E28,E32,E37,E42,E47,E53,E59,E62,E66,E69,E71,E74,E78,E87,E90,E96,E100)</f>
        <v>25518208.060000002</v>
      </c>
      <c r="F114" s="45">
        <f t="shared" si="2"/>
        <v>0.5320099916115709</v>
      </c>
      <c r="G114" s="44">
        <f>SUM(G7,G11,G18,G22,G24,G28,G32,G37,G42,G47,G53,G59,G62,G66,G69,G71,G74,G78,G87,G90,G96,G100)</f>
        <v>5811209.470000001</v>
      </c>
      <c r="H114" s="44">
        <f>SUM(H7,H11,H18,H22,H24,H28,H32,H37,H42,H47,H53,H59,H62,H66,H69,H71,H74,H78,H87,H90,H96,H100)</f>
        <v>2827298.9099999997</v>
      </c>
      <c r="I114" s="45">
        <f>H114/G114</f>
        <v>0.4865250383066985</v>
      </c>
      <c r="J114" s="50" t="s">
        <v>207</v>
      </c>
      <c r="K114" s="36"/>
    </row>
    <row r="115" spans="1:11" s="2" customFormat="1" ht="15">
      <c r="A115" s="13"/>
      <c r="B115" s="13"/>
      <c r="C115" s="15"/>
      <c r="D115" s="16"/>
      <c r="E115" s="16"/>
      <c r="F115" s="29"/>
      <c r="G115" s="29"/>
      <c r="H115" s="29"/>
      <c r="I115" s="29"/>
      <c r="J115" s="34"/>
      <c r="K115" s="1"/>
    </row>
    <row r="116" spans="1:11" s="12" customFormat="1" ht="15.75">
      <c r="A116" s="21" t="s">
        <v>205</v>
      </c>
      <c r="B116" s="22" t="s">
        <v>271</v>
      </c>
      <c r="C116" s="23"/>
      <c r="D116" s="24"/>
      <c r="E116" s="24"/>
      <c r="F116" s="25"/>
      <c r="G116" s="25"/>
      <c r="H116" s="25"/>
      <c r="I116" s="25"/>
      <c r="J116" s="32"/>
      <c r="K116" s="11"/>
    </row>
    <row r="117" spans="1:11" s="12" customFormat="1" ht="16.5" customHeight="1">
      <c r="A117" s="21" t="s">
        <v>270</v>
      </c>
      <c r="B117" s="22" t="s">
        <v>272</v>
      </c>
      <c r="C117" s="23"/>
      <c r="D117" s="24"/>
      <c r="E117" s="24"/>
      <c r="F117" s="25"/>
      <c r="G117" s="25"/>
      <c r="H117" s="25"/>
      <c r="I117" s="25"/>
      <c r="J117" s="32"/>
      <c r="K117" s="11"/>
    </row>
    <row r="118" spans="1:11" s="14" customFormat="1" ht="15">
      <c r="A118" s="19"/>
      <c r="B118" s="19"/>
      <c r="C118" s="26"/>
      <c r="D118" s="27"/>
      <c r="E118" s="27"/>
      <c r="F118" s="28"/>
      <c r="G118" s="28"/>
      <c r="H118" s="28"/>
      <c r="I118" s="28"/>
      <c r="J118" s="33"/>
      <c r="K118" s="13"/>
    </row>
    <row r="119" spans="1:11" s="14" customFormat="1" ht="15">
      <c r="A119" s="19"/>
      <c r="B119" s="20"/>
      <c r="C119" s="26"/>
      <c r="D119" s="27"/>
      <c r="E119" s="27"/>
      <c r="F119" s="28"/>
      <c r="G119" s="28"/>
      <c r="H119" s="28"/>
      <c r="I119" s="28"/>
      <c r="J119" s="33"/>
      <c r="K119" s="13"/>
    </row>
    <row r="120" spans="1:11" s="2" customFormat="1" ht="15">
      <c r="A120" s="19"/>
      <c r="B120" s="20"/>
      <c r="C120" s="15"/>
      <c r="D120" s="16"/>
      <c r="E120" s="16"/>
      <c r="F120" s="29"/>
      <c r="G120" s="29"/>
      <c r="H120" s="29"/>
      <c r="I120" s="29"/>
      <c r="J120" s="34"/>
      <c r="K120" s="1"/>
    </row>
  </sheetData>
  <sheetProtection/>
  <mergeCells count="9">
    <mergeCell ref="H1:J1"/>
    <mergeCell ref="A2:J2"/>
    <mergeCell ref="A3:A5"/>
    <mergeCell ref="B3:B5"/>
    <mergeCell ref="C3:C5"/>
    <mergeCell ref="D3:I3"/>
    <mergeCell ref="D4:F4"/>
    <mergeCell ref="G4:I4"/>
    <mergeCell ref="J3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9" r:id="rId1"/>
  <headerFooter differentFirst="1">
    <oddFooter>&amp;R&amp;P</oddFoot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Правительство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УСП</dc:creator>
  <cp:keywords/>
  <dc:description/>
  <cp:lastModifiedBy>Борисова Лариса Николаевна</cp:lastModifiedBy>
  <cp:lastPrinted>2015-08-19T10:54:31Z</cp:lastPrinted>
  <dcterms:created xsi:type="dcterms:W3CDTF">2012-12-18T13:38:45Z</dcterms:created>
  <dcterms:modified xsi:type="dcterms:W3CDTF">2016-09-02T06:46:45Z</dcterms:modified>
  <cp:category/>
  <cp:version/>
  <cp:contentType/>
  <cp:contentStatus/>
</cp:coreProperties>
</file>