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30" windowWidth="15930" windowHeight="1212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Лист2!$A$1:$H$40</definedName>
  </definedNames>
  <calcPr calcId="145621"/>
</workbook>
</file>

<file path=xl/calcChain.xml><?xml version="1.0" encoding="utf-8"?>
<calcChain xmlns="http://schemas.openxmlformats.org/spreadsheetml/2006/main">
  <c r="H39" i="2" l="1"/>
  <c r="H38" i="2"/>
  <c r="E39" i="2"/>
  <c r="E38" i="2"/>
  <c r="C38" i="2" l="1"/>
  <c r="G39" i="2" l="1"/>
  <c r="G38" i="2"/>
  <c r="D39" i="2"/>
  <c r="D38" i="2"/>
  <c r="H36" i="2" l="1"/>
  <c r="H35" i="2"/>
  <c r="H34" i="2"/>
  <c r="H33" i="2"/>
  <c r="H32" i="2"/>
  <c r="H31" i="2"/>
  <c r="H30" i="2"/>
  <c r="H29" i="2"/>
  <c r="H28" i="2"/>
  <c r="H27" i="2"/>
  <c r="H26" i="2"/>
  <c r="H25" i="2"/>
  <c r="H23" i="2"/>
  <c r="H22" i="2"/>
  <c r="H20" i="2"/>
  <c r="H19" i="2"/>
  <c r="H18" i="2"/>
  <c r="H15" i="2"/>
  <c r="H14" i="2"/>
  <c r="H13" i="2"/>
  <c r="H12" i="2"/>
  <c r="H11" i="2"/>
  <c r="G37" i="2"/>
  <c r="H37" i="2" s="1"/>
  <c r="G32" i="2"/>
  <c r="G28" i="2" s="1"/>
  <c r="G29" i="2"/>
  <c r="G24" i="2"/>
  <c r="H24" i="2" s="1"/>
  <c r="G19" i="2"/>
  <c r="G17" i="2"/>
  <c r="G16" i="2" s="1"/>
  <c r="H16" i="2" s="1"/>
  <c r="G14" i="2"/>
  <c r="G11" i="2" s="1"/>
  <c r="G12" i="2"/>
  <c r="E25" i="2"/>
  <c r="E26" i="2"/>
  <c r="E27" i="2"/>
  <c r="E28" i="2"/>
  <c r="E29" i="2"/>
  <c r="E30" i="2"/>
  <c r="E31" i="2"/>
  <c r="E32" i="2"/>
  <c r="E33" i="2"/>
  <c r="E34" i="2"/>
  <c r="E35" i="2"/>
  <c r="E36" i="2"/>
  <c r="E18" i="2"/>
  <c r="E20" i="2"/>
  <c r="E22" i="2"/>
  <c r="E23" i="2"/>
  <c r="E24" i="2"/>
  <c r="E13" i="2"/>
  <c r="E14" i="2"/>
  <c r="E15" i="2"/>
  <c r="E12" i="2"/>
  <c r="E11" i="2"/>
  <c r="D37" i="2"/>
  <c r="E37" i="2" s="1"/>
  <c r="D32" i="2"/>
  <c r="D29" i="2"/>
  <c r="D28" i="2"/>
  <c r="D24" i="2"/>
  <c r="D21" i="2" s="1"/>
  <c r="E21" i="2" s="1"/>
  <c r="D19" i="2"/>
  <c r="E19" i="2" s="1"/>
  <c r="D11" i="2"/>
  <c r="D17" i="2"/>
  <c r="D14" i="2"/>
  <c r="D12" i="2"/>
  <c r="G21" i="2" l="1"/>
  <c r="H21" i="2" s="1"/>
  <c r="H17" i="2"/>
  <c r="D16" i="2"/>
  <c r="E16" i="2" s="1"/>
  <c r="E17" i="2"/>
  <c r="G40" i="2"/>
  <c r="H40" i="2" s="1"/>
  <c r="D40" i="2"/>
  <c r="E40" i="2" s="1"/>
  <c r="F39" i="2" l="1"/>
  <c r="F38" i="2"/>
  <c r="C39" i="2"/>
  <c r="C17" i="2" l="1"/>
  <c r="C12" i="2"/>
  <c r="C29" i="2"/>
  <c r="F32" i="2"/>
  <c r="F28" i="2" s="1"/>
  <c r="C32" i="2"/>
  <c r="F29" i="2"/>
  <c r="F26" i="2"/>
  <c r="C26" i="2"/>
  <c r="F24" i="2"/>
  <c r="C24" i="2"/>
  <c r="F22" i="2"/>
  <c r="C22" i="2"/>
  <c r="F19" i="2"/>
  <c r="F16" i="2"/>
  <c r="C19" i="2"/>
  <c r="C16" i="2" s="1"/>
  <c r="F17" i="2"/>
  <c r="F14" i="2"/>
  <c r="C14" i="2"/>
  <c r="F12" i="2"/>
  <c r="C34" i="1"/>
  <c r="C38" i="1"/>
  <c r="C40" i="1"/>
  <c r="C32" i="1" s="1"/>
  <c r="C29" i="1" s="1"/>
  <c r="C30" i="1"/>
  <c r="C13" i="1"/>
  <c r="C12" i="1" s="1"/>
  <c r="C53" i="1" s="1"/>
  <c r="C15" i="1"/>
  <c r="C18" i="1"/>
  <c r="C17" i="1" s="1"/>
  <c r="C21" i="1"/>
  <c r="C49" i="1"/>
  <c r="C42" i="1"/>
  <c r="C36" i="1"/>
  <c r="C45" i="1"/>
  <c r="C44" i="1" s="1"/>
  <c r="C47" i="1"/>
  <c r="F21" i="2" l="1"/>
  <c r="C21" i="2"/>
  <c r="F37" i="2"/>
  <c r="C11" i="2"/>
  <c r="F11" i="2"/>
  <c r="C28" i="2"/>
  <c r="C37" i="2"/>
  <c r="F40" i="2" l="1"/>
  <c r="C40" i="2"/>
</calcChain>
</file>

<file path=xl/sharedStrings.xml><?xml version="1.0" encoding="utf-8"?>
<sst xmlns="http://schemas.openxmlformats.org/spreadsheetml/2006/main" count="166" uniqueCount="137">
  <si>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</si>
  <si>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</si>
  <si>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</si>
  <si>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</si>
  <si>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</si>
  <si>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</si>
  <si>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</si>
  <si>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</si>
  <si>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</si>
  <si>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</si>
  <si>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</si>
  <si>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</si>
  <si>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</si>
  <si>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</si>
  <si>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</si>
  <si>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</si>
  <si>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</si>
  <si>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</si>
  <si>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</si>
  <si>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</si>
  <si>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</si>
  <si>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</si>
  <si>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</si>
  <si>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</si>
  <si>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</si>
  <si>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</si>
  <si>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</si>
  <si>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</si>
  <si>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</si>
  <si>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</si>
  <si>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</si>
  <si>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</si>
  <si>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</si>
  <si>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</si>
  <si>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</si>
  <si>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</si>
  <si>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</si>
  <si>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</si>
  <si>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</si>
  <si>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</si>
  <si>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</si>
  <si>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</si>
  <si>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</si>
  <si>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</si>
  <si>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</si>
  <si>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</si>
  <si>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</si>
  <si>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</si>
  <si>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</si>
  <si>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</si>
  <si>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</si>
  <si>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</si>
  <si>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</si>
  <si>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</si>
  <si>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</si>
  <si>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</si>
  <si>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</si>
  <si>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</si>
  <si>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</si>
  <si>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</si>
  <si>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</si>
  <si>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</si>
  <si>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</si>
  <si>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</si>
  <si>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</si>
  <si>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</si>
  <si>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</si>
  <si>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</si>
  <si>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</si>
  <si>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</si>
  <si>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</si>
  <si>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</si>
  <si>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</si>
  <si>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</si>
  <si>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</si>
  <si>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</si>
  <si>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</si>
  <si>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</si>
  <si>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</si>
  <si>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</si>
  <si>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</si>
  <si>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</si>
  <si>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</si>
  <si>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</si>
  <si>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</si>
  <si>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</si>
  <si>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</si>
  <si>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</si>
  <si>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</si>
  <si>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</si>
  <si>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</si>
  <si>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</si>
  <si>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</si>
  <si>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</si>
  <si>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</si>
  <si>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</si>
  <si>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</si>
  <si>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</si>
  <si>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</si>
  <si>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</si>
  <si>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</si>
  <si>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</si>
  <si>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</si>
  <si>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</si>
  <si>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</si>
  <si>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</si>
  <si>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</si>
  <si>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</si>
  <si>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</si>
  <si>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</si>
  <si>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</si>
  <si>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</si>
  <si>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</si>
  <si>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</si>
  <si>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</si>
  <si>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</si>
  <si>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</si>
  <si>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</si>
  <si>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</si>
  <si>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</si>
  <si>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</si>
  <si>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</si>
  <si>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</si>
  <si>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</si>
  <si>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</si>
  <si>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</si>
  <si>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</si>
  <si>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</si>
  <si>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</si>
  <si>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</si>
  <si>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Средства от продажи акций и иных форм участия в капитале, находящихся в собственности субъекта Российской Федерации</t>
  </si>
  <si>
    <t>2018 год
( руб.)</t>
  </si>
  <si>
    <t xml:space="preserve">на плановый период 2018 и 2019 годов </t>
  </si>
  <si>
    <t>2019 год
( руб.)</t>
  </si>
  <si>
    <t>уточнение февраля</t>
  </si>
  <si>
    <t>Приложение 16</t>
  </si>
  <si>
    <t>от 20.02.2017 № 1-з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</si>
</sst>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0" fontId="9" fillId="0" borderId="0" xfId="0" applyFont="1"/>
    <xf numFmtId="3" fontId="3" fillId="3" borderId="1" xfId="0" applyNumberFormat="1" applyFont="1" applyFill="1" applyBorder="1"/>
    <xf numFmtId="0" fontId="3" fillId="0" borderId="1" xfId="0" applyFont="1" applyFill="1" applyBorder="1" applyAlignment="1">
      <alignment horizontal="justify" vertical="top" wrapText="1"/>
    </xf>
    <xf numFmtId="0" fontId="3" fillId="0" borderId="0" xfId="0" applyFont="1" applyAlignment="1">
      <alignment horizontal="righ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right"/>
    </xf>
    <xf numFmtId="0" fontId="3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8" t="s">
        <v>70</v>
      </c>
      <c r="B2" s="48"/>
      <c r="C2" s="48"/>
    </row>
    <row r="3" spans="1:3" ht="15.75" x14ac:dyDescent="0.25">
      <c r="A3" s="48" t="s">
        <v>62</v>
      </c>
      <c r="B3" s="48"/>
      <c r="C3" s="48"/>
    </row>
    <row r="4" spans="1:3" ht="15.75" x14ac:dyDescent="0.25">
      <c r="A4" s="48" t="s">
        <v>63</v>
      </c>
      <c r="B4" s="48"/>
      <c r="C4" s="48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7" t="s">
        <v>21</v>
      </c>
      <c r="B7" s="47"/>
      <c r="C7" s="47"/>
    </row>
    <row r="8" spans="1:3" ht="18.75" x14ac:dyDescent="0.3">
      <c r="A8" s="47" t="s">
        <v>67</v>
      </c>
      <c r="B8" s="47"/>
      <c r="C8" s="47"/>
    </row>
    <row r="9" spans="1:3" ht="18.75" x14ac:dyDescent="0.3">
      <c r="A9" s="47" t="s">
        <v>69</v>
      </c>
      <c r="B9" s="47"/>
      <c r="C9" s="47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abSelected="1" view="pageBreakPreview" zoomScaleNormal="100" zoomScaleSheetLayoutView="100" workbookViewId="0">
      <selection activeCell="A3" sqref="A3:H3"/>
    </sheetView>
  </sheetViews>
  <sheetFormatPr defaultRowHeight="12.75" x14ac:dyDescent="0.2"/>
  <cols>
    <col min="1" max="1" width="29" style="2" customWidth="1"/>
    <col min="2" max="2" width="70.140625" style="2" customWidth="1"/>
    <col min="3" max="4" width="15.140625" style="25" hidden="1" customWidth="1"/>
    <col min="5" max="5" width="18.5703125" style="25" customWidth="1"/>
    <col min="6" max="6" width="15.42578125" style="25" hidden="1" customWidth="1"/>
    <col min="7" max="7" width="15.140625" style="25" hidden="1" customWidth="1"/>
    <col min="8" max="8" width="18.5703125" style="25" customWidth="1"/>
    <col min="9" max="16384" width="9.140625" style="2"/>
  </cols>
  <sheetData>
    <row r="1" spans="1:8" ht="15.75" x14ac:dyDescent="0.25">
      <c r="A1" s="48" t="s">
        <v>135</v>
      </c>
      <c r="B1" s="48"/>
      <c r="C1" s="48"/>
      <c r="D1" s="48"/>
      <c r="E1" s="48"/>
      <c r="F1" s="48"/>
      <c r="G1" s="48"/>
      <c r="H1" s="48"/>
    </row>
    <row r="2" spans="1:8" ht="15.75" x14ac:dyDescent="0.25">
      <c r="A2" s="48" t="s">
        <v>62</v>
      </c>
      <c r="B2" s="48"/>
      <c r="C2" s="48"/>
      <c r="D2" s="48"/>
      <c r="E2" s="48"/>
      <c r="F2" s="48"/>
      <c r="G2" s="48"/>
      <c r="H2" s="48"/>
    </row>
    <row r="3" spans="1:8" ht="15.75" x14ac:dyDescent="0.25">
      <c r="A3" s="48" t="s">
        <v>136</v>
      </c>
      <c r="B3" s="48"/>
      <c r="C3" s="48"/>
      <c r="D3" s="48"/>
      <c r="E3" s="48"/>
      <c r="F3" s="48"/>
      <c r="G3" s="48"/>
      <c r="H3" s="48"/>
    </row>
    <row r="4" spans="1:8" ht="15.75" x14ac:dyDescent="0.25">
      <c r="A4" s="43"/>
      <c r="B4" s="35"/>
      <c r="C4" s="35"/>
      <c r="D4" s="45"/>
      <c r="E4" s="45"/>
      <c r="F4" s="35"/>
      <c r="G4" s="45"/>
      <c r="H4" s="45"/>
    </row>
    <row r="5" spans="1:8" x14ac:dyDescent="0.2">
      <c r="A5" s="1"/>
      <c r="C5" s="30"/>
      <c r="D5" s="30"/>
      <c r="E5" s="30"/>
      <c r="F5" s="30"/>
      <c r="G5" s="30"/>
      <c r="H5" s="30"/>
    </row>
    <row r="6" spans="1:8" ht="18.75" x14ac:dyDescent="0.3">
      <c r="A6" s="47" t="s">
        <v>21</v>
      </c>
      <c r="B6" s="47"/>
      <c r="C6" s="47"/>
      <c r="D6" s="47"/>
      <c r="E6" s="47"/>
      <c r="F6" s="47"/>
      <c r="G6" s="47"/>
      <c r="H6" s="47"/>
    </row>
    <row r="7" spans="1:8" ht="18" customHeight="1" x14ac:dyDescent="0.3">
      <c r="A7" s="47" t="s">
        <v>114</v>
      </c>
      <c r="B7" s="47"/>
      <c r="C7" s="47"/>
      <c r="D7" s="47"/>
      <c r="E7" s="47"/>
      <c r="F7" s="47"/>
      <c r="G7" s="47"/>
      <c r="H7" s="47"/>
    </row>
    <row r="8" spans="1:8" ht="18.75" x14ac:dyDescent="0.3">
      <c r="A8" s="47" t="s">
        <v>132</v>
      </c>
      <c r="B8" s="47"/>
      <c r="C8" s="47"/>
      <c r="D8" s="47"/>
      <c r="E8" s="47"/>
      <c r="F8" s="47"/>
      <c r="G8" s="47"/>
      <c r="H8" s="47"/>
    </row>
    <row r="9" spans="1:8" ht="18.75" x14ac:dyDescent="0.3">
      <c r="A9" s="49"/>
      <c r="B9" s="49"/>
    </row>
    <row r="10" spans="1:8" ht="39" customHeight="1" x14ac:dyDescent="0.2">
      <c r="A10" s="28" t="s">
        <v>5</v>
      </c>
      <c r="B10" s="28" t="s">
        <v>20</v>
      </c>
      <c r="C10" s="22" t="s">
        <v>131</v>
      </c>
      <c r="D10" s="46" t="s">
        <v>134</v>
      </c>
      <c r="E10" s="22" t="s">
        <v>131</v>
      </c>
      <c r="F10" s="22" t="s">
        <v>133</v>
      </c>
      <c r="G10" s="46" t="s">
        <v>134</v>
      </c>
      <c r="H10" s="22" t="s">
        <v>133</v>
      </c>
    </row>
    <row r="11" spans="1:8" ht="33" customHeight="1" x14ac:dyDescent="0.25">
      <c r="A11" s="26" t="s">
        <v>22</v>
      </c>
      <c r="B11" s="33" t="s">
        <v>71</v>
      </c>
      <c r="C11" s="27">
        <f t="shared" ref="C11:G11" si="0">C12-C14</f>
        <v>1750000000</v>
      </c>
      <c r="D11" s="27">
        <f t="shared" ref="D11" si="1">D12-D14</f>
        <v>0</v>
      </c>
      <c r="E11" s="27">
        <f>C11+D11</f>
        <v>1750000000</v>
      </c>
      <c r="F11" s="27">
        <f t="shared" si="0"/>
        <v>2700000000</v>
      </c>
      <c r="G11" s="27">
        <f t="shared" si="0"/>
        <v>0</v>
      </c>
      <c r="H11" s="27">
        <f>F11+G11</f>
        <v>2700000000</v>
      </c>
    </row>
    <row r="12" spans="1:8" ht="48.75" customHeight="1" x14ac:dyDescent="0.25">
      <c r="A12" s="26" t="s">
        <v>23</v>
      </c>
      <c r="B12" s="33" t="s">
        <v>72</v>
      </c>
      <c r="C12" s="27">
        <f t="shared" ref="C12:F12" si="2">C13</f>
        <v>5000000000</v>
      </c>
      <c r="D12" s="27">
        <f>D13</f>
        <v>0</v>
      </c>
      <c r="E12" s="27">
        <f>C12+D12</f>
        <v>5000000000</v>
      </c>
      <c r="F12" s="27">
        <f t="shared" si="2"/>
        <v>5000000000</v>
      </c>
      <c r="G12" s="27">
        <f>G13</f>
        <v>0</v>
      </c>
      <c r="H12" s="27">
        <f>F12+G12</f>
        <v>5000000000</v>
      </c>
    </row>
    <row r="13" spans="1:8" ht="48" customHeight="1" x14ac:dyDescent="0.25">
      <c r="A13" s="24" t="s">
        <v>7</v>
      </c>
      <c r="B13" s="44" t="s">
        <v>115</v>
      </c>
      <c r="C13" s="23">
        <v>5000000000</v>
      </c>
      <c r="D13" s="23"/>
      <c r="E13" s="29">
        <f t="shared" ref="E13:E37" si="3">C13+D13</f>
        <v>5000000000</v>
      </c>
      <c r="F13" s="23">
        <v>5000000000</v>
      </c>
      <c r="G13" s="23"/>
      <c r="H13" s="23">
        <f t="shared" ref="H13:H37" si="4">F13+G13</f>
        <v>5000000000</v>
      </c>
    </row>
    <row r="14" spans="1:8" ht="33" customHeight="1" x14ac:dyDescent="0.25">
      <c r="A14" s="26" t="s">
        <v>24</v>
      </c>
      <c r="B14" s="33" t="s">
        <v>96</v>
      </c>
      <c r="C14" s="27">
        <f t="shared" ref="C14:F14" si="5">C15</f>
        <v>3250000000</v>
      </c>
      <c r="D14" s="27">
        <f>D15</f>
        <v>0</v>
      </c>
      <c r="E14" s="27">
        <f t="shared" si="3"/>
        <v>3250000000</v>
      </c>
      <c r="F14" s="27">
        <f t="shared" si="5"/>
        <v>2300000000</v>
      </c>
      <c r="G14" s="27">
        <f>G15</f>
        <v>0</v>
      </c>
      <c r="H14" s="27">
        <f t="shared" si="4"/>
        <v>2300000000</v>
      </c>
    </row>
    <row r="15" spans="1:8" ht="50.25" customHeight="1" x14ac:dyDescent="0.25">
      <c r="A15" s="24" t="s">
        <v>8</v>
      </c>
      <c r="B15" s="44" t="s">
        <v>116</v>
      </c>
      <c r="C15" s="23">
        <v>3250000000</v>
      </c>
      <c r="D15" s="23"/>
      <c r="E15" s="29">
        <f t="shared" si="3"/>
        <v>3250000000</v>
      </c>
      <c r="F15" s="23">
        <v>2300000000</v>
      </c>
      <c r="G15" s="23"/>
      <c r="H15" s="23">
        <f t="shared" si="4"/>
        <v>2300000000</v>
      </c>
    </row>
    <row r="16" spans="1:8" ht="17.25" customHeight="1" x14ac:dyDescent="0.25">
      <c r="A16" s="26" t="s">
        <v>73</v>
      </c>
      <c r="B16" s="33" t="s">
        <v>74</v>
      </c>
      <c r="C16" s="27">
        <f t="shared" ref="C16:G16" si="6">C17-C19</f>
        <v>2359923611</v>
      </c>
      <c r="D16" s="27">
        <f t="shared" ref="D16" si="7">D17-D19</f>
        <v>398879600</v>
      </c>
      <c r="E16" s="27">
        <f t="shared" si="3"/>
        <v>2758803211</v>
      </c>
      <c r="F16" s="27">
        <f t="shared" si="6"/>
        <v>3465165611</v>
      </c>
      <c r="G16" s="27">
        <f t="shared" si="6"/>
        <v>598319400</v>
      </c>
      <c r="H16" s="27">
        <f t="shared" si="4"/>
        <v>4063485011</v>
      </c>
    </row>
    <row r="17" spans="1:8" ht="31.5" x14ac:dyDescent="0.25">
      <c r="A17" s="26" t="s">
        <v>75</v>
      </c>
      <c r="B17" s="33" t="s">
        <v>76</v>
      </c>
      <c r="C17" s="27">
        <f t="shared" ref="C17:F17" si="8">C18</f>
        <v>3359923611</v>
      </c>
      <c r="D17" s="27">
        <f>D18</f>
        <v>4398879600</v>
      </c>
      <c r="E17" s="27">
        <f t="shared" si="3"/>
        <v>7758803211</v>
      </c>
      <c r="F17" s="27">
        <f t="shared" si="8"/>
        <v>3465165611</v>
      </c>
      <c r="G17" s="27">
        <f>G18</f>
        <v>598319400</v>
      </c>
      <c r="H17" s="27">
        <f t="shared" si="4"/>
        <v>4063485011</v>
      </c>
    </row>
    <row r="18" spans="1:8" ht="31.5" x14ac:dyDescent="0.25">
      <c r="A18" s="24" t="s">
        <v>77</v>
      </c>
      <c r="B18" s="44" t="s">
        <v>117</v>
      </c>
      <c r="C18" s="23">
        <v>3359923611</v>
      </c>
      <c r="D18" s="23">
        <v>4398879600</v>
      </c>
      <c r="E18" s="27">
        <f t="shared" si="3"/>
        <v>7758803211</v>
      </c>
      <c r="F18" s="23">
        <v>3465165611</v>
      </c>
      <c r="G18" s="23">
        <v>598319400</v>
      </c>
      <c r="H18" s="23">
        <f t="shared" si="4"/>
        <v>4063485011</v>
      </c>
    </row>
    <row r="19" spans="1:8" ht="31.5" customHeight="1" x14ac:dyDescent="0.25">
      <c r="A19" s="26" t="s">
        <v>78</v>
      </c>
      <c r="B19" s="33" t="s">
        <v>79</v>
      </c>
      <c r="C19" s="27">
        <f t="shared" ref="C19:F19" si="9">C20</f>
        <v>1000000000</v>
      </c>
      <c r="D19" s="27">
        <f>D20</f>
        <v>4000000000</v>
      </c>
      <c r="E19" s="27">
        <f t="shared" si="3"/>
        <v>5000000000</v>
      </c>
      <c r="F19" s="27">
        <f t="shared" si="9"/>
        <v>0</v>
      </c>
      <c r="G19" s="27">
        <f>G20</f>
        <v>0</v>
      </c>
      <c r="H19" s="27">
        <f t="shared" si="4"/>
        <v>0</v>
      </c>
    </row>
    <row r="20" spans="1:8" ht="31.5" x14ac:dyDescent="0.25">
      <c r="A20" s="24" t="s">
        <v>80</v>
      </c>
      <c r="B20" s="44" t="s">
        <v>118</v>
      </c>
      <c r="C20" s="23">
        <v>1000000000</v>
      </c>
      <c r="D20" s="23">
        <v>4000000000</v>
      </c>
      <c r="E20" s="29">
        <f t="shared" si="3"/>
        <v>5000000000</v>
      </c>
      <c r="F20" s="23"/>
      <c r="G20" s="23"/>
      <c r="H20" s="23">
        <f t="shared" si="4"/>
        <v>0</v>
      </c>
    </row>
    <row r="21" spans="1:8" ht="31.5" x14ac:dyDescent="0.25">
      <c r="A21" s="26" t="s">
        <v>81</v>
      </c>
      <c r="B21" s="33" t="s">
        <v>99</v>
      </c>
      <c r="C21" s="27">
        <f t="shared" ref="C21:G21" si="10">C22-C24</f>
        <v>-4110484000</v>
      </c>
      <c r="D21" s="27">
        <f t="shared" ref="D21" si="11">D22-D24</f>
        <v>-398879600</v>
      </c>
      <c r="E21" s="27">
        <f t="shared" si="3"/>
        <v>-4509363600</v>
      </c>
      <c r="F21" s="27">
        <f t="shared" si="10"/>
        <v>-6165726000</v>
      </c>
      <c r="G21" s="27">
        <f t="shared" si="10"/>
        <v>-598319400</v>
      </c>
      <c r="H21" s="27">
        <f t="shared" si="4"/>
        <v>-6764045400</v>
      </c>
    </row>
    <row r="22" spans="1:8" ht="47.25" hidden="1" x14ac:dyDescent="0.25">
      <c r="A22" s="26" t="s">
        <v>119</v>
      </c>
      <c r="B22" s="33" t="s">
        <v>100</v>
      </c>
      <c r="C22" s="27">
        <f>C23</f>
        <v>0</v>
      </c>
      <c r="D22" s="27"/>
      <c r="E22" s="27">
        <f t="shared" si="3"/>
        <v>0</v>
      </c>
      <c r="F22" s="27">
        <f>F23</f>
        <v>0</v>
      </c>
      <c r="G22" s="27"/>
      <c r="H22" s="27">
        <f t="shared" si="4"/>
        <v>0</v>
      </c>
    </row>
    <row r="23" spans="1:8" ht="47.25" hidden="1" x14ac:dyDescent="0.25">
      <c r="A23" s="24" t="s">
        <v>120</v>
      </c>
      <c r="B23" s="44" t="s">
        <v>121</v>
      </c>
      <c r="C23" s="29"/>
      <c r="D23" s="29"/>
      <c r="E23" s="27">
        <f t="shared" si="3"/>
        <v>0</v>
      </c>
      <c r="F23" s="29"/>
      <c r="G23" s="29"/>
      <c r="H23" s="29">
        <f t="shared" si="4"/>
        <v>0</v>
      </c>
    </row>
    <row r="24" spans="1:8" ht="50.25" customHeight="1" x14ac:dyDescent="0.25">
      <c r="A24" s="26" t="s">
        <v>122</v>
      </c>
      <c r="B24" s="33" t="s">
        <v>82</v>
      </c>
      <c r="C24" s="27">
        <f t="shared" ref="C24:F24" si="12">C25</f>
        <v>4110484000</v>
      </c>
      <c r="D24" s="27">
        <f>D25</f>
        <v>398879600</v>
      </c>
      <c r="E24" s="27">
        <f t="shared" si="3"/>
        <v>4509363600</v>
      </c>
      <c r="F24" s="27">
        <f t="shared" si="12"/>
        <v>6165726000</v>
      </c>
      <c r="G24" s="27">
        <f>G25</f>
        <v>598319400</v>
      </c>
      <c r="H24" s="27">
        <f t="shared" si="4"/>
        <v>6764045400</v>
      </c>
    </row>
    <row r="25" spans="1:8" ht="47.25" x14ac:dyDescent="0.25">
      <c r="A25" s="24" t="s">
        <v>123</v>
      </c>
      <c r="B25" s="44" t="s">
        <v>124</v>
      </c>
      <c r="C25" s="23">
        <v>4110484000</v>
      </c>
      <c r="D25" s="23">
        <v>398879600</v>
      </c>
      <c r="E25" s="29">
        <f t="shared" si="3"/>
        <v>4509363600</v>
      </c>
      <c r="F25" s="23">
        <v>6165726000</v>
      </c>
      <c r="G25" s="23">
        <v>598319400</v>
      </c>
      <c r="H25" s="23">
        <f t="shared" si="4"/>
        <v>6764045400</v>
      </c>
    </row>
    <row r="26" spans="1:8" ht="31.5" hidden="1" x14ac:dyDescent="0.25">
      <c r="A26" s="26" t="s">
        <v>83</v>
      </c>
      <c r="B26" s="33" t="s">
        <v>29</v>
      </c>
      <c r="C26" s="27">
        <f t="shared" ref="C26:F26" si="13">C27</f>
        <v>0</v>
      </c>
      <c r="D26" s="27"/>
      <c r="E26" s="27">
        <f t="shared" si="3"/>
        <v>0</v>
      </c>
      <c r="F26" s="27">
        <f t="shared" si="13"/>
        <v>0</v>
      </c>
      <c r="G26" s="27"/>
      <c r="H26" s="27">
        <f t="shared" si="4"/>
        <v>0</v>
      </c>
    </row>
    <row r="27" spans="1:8" ht="31.5" hidden="1" x14ac:dyDescent="0.25">
      <c r="A27" s="24" t="s">
        <v>101</v>
      </c>
      <c r="B27" s="44" t="s">
        <v>130</v>
      </c>
      <c r="C27" s="23"/>
      <c r="D27" s="23"/>
      <c r="E27" s="27">
        <f t="shared" si="3"/>
        <v>0</v>
      </c>
      <c r="F27" s="23"/>
      <c r="G27" s="23"/>
      <c r="H27" s="23">
        <f t="shared" si="4"/>
        <v>0</v>
      </c>
    </row>
    <row r="28" spans="1:8" ht="31.5" x14ac:dyDescent="0.25">
      <c r="A28" s="26" t="s">
        <v>84</v>
      </c>
      <c r="B28" s="33" t="s">
        <v>97</v>
      </c>
      <c r="C28" s="32">
        <f t="shared" ref="C28:F28" si="14">C32-C29</f>
        <v>560389</v>
      </c>
      <c r="D28" s="32">
        <f t="shared" si="14"/>
        <v>0</v>
      </c>
      <c r="E28" s="27">
        <f t="shared" si="3"/>
        <v>560389</v>
      </c>
      <c r="F28" s="32">
        <f t="shared" si="14"/>
        <v>560389</v>
      </c>
      <c r="G28" s="32">
        <f t="shared" ref="G28" si="15">G32-G29</f>
        <v>0</v>
      </c>
      <c r="H28" s="32">
        <f t="shared" si="4"/>
        <v>560389</v>
      </c>
    </row>
    <row r="29" spans="1:8" ht="33" hidden="1" customHeight="1" x14ac:dyDescent="0.25">
      <c r="A29" s="26" t="s">
        <v>86</v>
      </c>
      <c r="B29" s="33" t="s">
        <v>91</v>
      </c>
      <c r="C29" s="27">
        <f>C30+C31</f>
        <v>0</v>
      </c>
      <c r="D29" s="27">
        <f>D30+D31</f>
        <v>0</v>
      </c>
      <c r="E29" s="27">
        <f t="shared" si="3"/>
        <v>0</v>
      </c>
      <c r="F29" s="27">
        <f>F30+F31</f>
        <v>0</v>
      </c>
      <c r="G29" s="27">
        <f>G30+G31</f>
        <v>0</v>
      </c>
      <c r="H29" s="27">
        <f t="shared" si="4"/>
        <v>0</v>
      </c>
    </row>
    <row r="30" spans="1:8" s="34" customFormat="1" ht="49.5" hidden="1" customHeight="1" x14ac:dyDescent="0.25">
      <c r="A30" s="24" t="s">
        <v>92</v>
      </c>
      <c r="B30" s="42" t="s">
        <v>93</v>
      </c>
      <c r="C30" s="23"/>
      <c r="D30" s="23"/>
      <c r="E30" s="27">
        <f t="shared" si="3"/>
        <v>0</v>
      </c>
      <c r="F30" s="23"/>
      <c r="G30" s="23"/>
      <c r="H30" s="23">
        <f t="shared" si="4"/>
        <v>0</v>
      </c>
    </row>
    <row r="31" spans="1:8" s="40" customFormat="1" ht="63" hidden="1" customHeight="1" x14ac:dyDescent="0.25">
      <c r="A31" s="24" t="s">
        <v>125</v>
      </c>
      <c r="B31" s="44" t="s">
        <v>126</v>
      </c>
      <c r="C31" s="23"/>
      <c r="D31" s="23"/>
      <c r="E31" s="27">
        <f t="shared" si="3"/>
        <v>0</v>
      </c>
      <c r="F31" s="23"/>
      <c r="G31" s="23"/>
      <c r="H31" s="23">
        <f t="shared" si="4"/>
        <v>0</v>
      </c>
    </row>
    <row r="32" spans="1:8" ht="36" customHeight="1" x14ac:dyDescent="0.25">
      <c r="A32" s="26" t="s">
        <v>85</v>
      </c>
      <c r="B32" s="33" t="s">
        <v>98</v>
      </c>
      <c r="C32" s="27">
        <f t="shared" ref="C32:F32" si="16">SUM(C33:C36)</f>
        <v>560389</v>
      </c>
      <c r="D32" s="27">
        <f t="shared" si="16"/>
        <v>0</v>
      </c>
      <c r="E32" s="27">
        <f t="shared" si="3"/>
        <v>560389</v>
      </c>
      <c r="F32" s="27">
        <f t="shared" si="16"/>
        <v>560389</v>
      </c>
      <c r="G32" s="27">
        <f t="shared" ref="G32" si="17">SUM(G33:G36)</f>
        <v>0</v>
      </c>
      <c r="H32" s="27">
        <f t="shared" si="4"/>
        <v>560389</v>
      </c>
    </row>
    <row r="33" spans="1:8" ht="62.25" hidden="1" customHeight="1" x14ac:dyDescent="0.25">
      <c r="A33" s="24" t="s">
        <v>106</v>
      </c>
      <c r="B33" s="44" t="s">
        <v>107</v>
      </c>
      <c r="C33" s="23"/>
      <c r="D33" s="23"/>
      <c r="E33" s="27">
        <f t="shared" si="3"/>
        <v>0</v>
      </c>
      <c r="F33" s="23"/>
      <c r="G33" s="23"/>
      <c r="H33" s="23">
        <f t="shared" si="4"/>
        <v>0</v>
      </c>
    </row>
    <row r="34" spans="1:8" ht="80.25" hidden="1" customHeight="1" x14ac:dyDescent="0.25">
      <c r="A34" s="24" t="s">
        <v>108</v>
      </c>
      <c r="B34" s="44" t="s">
        <v>113</v>
      </c>
      <c r="C34" s="23"/>
      <c r="D34" s="23"/>
      <c r="E34" s="27">
        <f t="shared" si="3"/>
        <v>0</v>
      </c>
      <c r="F34" s="23"/>
      <c r="G34" s="23"/>
      <c r="H34" s="23">
        <f t="shared" si="4"/>
        <v>0</v>
      </c>
    </row>
    <row r="35" spans="1:8" s="25" customFormat="1" ht="50.25" hidden="1" customHeight="1" x14ac:dyDescent="0.25">
      <c r="A35" s="24" t="s">
        <v>94</v>
      </c>
      <c r="B35" s="44" t="s">
        <v>95</v>
      </c>
      <c r="C35" s="23"/>
      <c r="D35" s="23"/>
      <c r="E35" s="27">
        <f t="shared" si="3"/>
        <v>0</v>
      </c>
      <c r="F35" s="23"/>
      <c r="G35" s="23"/>
      <c r="H35" s="23">
        <f t="shared" si="4"/>
        <v>0</v>
      </c>
    </row>
    <row r="36" spans="1:8" ht="47.25" x14ac:dyDescent="0.25">
      <c r="A36" s="24" t="s">
        <v>127</v>
      </c>
      <c r="B36" s="44" t="s">
        <v>128</v>
      </c>
      <c r="C36" s="41">
        <v>560389</v>
      </c>
      <c r="D36" s="41"/>
      <c r="E36" s="29">
        <f t="shared" si="3"/>
        <v>560389</v>
      </c>
      <c r="F36" s="41">
        <v>560389</v>
      </c>
      <c r="G36" s="41"/>
      <c r="H36" s="41">
        <f t="shared" si="4"/>
        <v>560389</v>
      </c>
    </row>
    <row r="37" spans="1:8" s="21" customFormat="1" ht="18.75" customHeight="1" x14ac:dyDescent="0.25">
      <c r="A37" s="26" t="s">
        <v>87</v>
      </c>
      <c r="B37" s="33" t="s">
        <v>88</v>
      </c>
      <c r="C37" s="27">
        <f t="shared" ref="C37:G37" si="18">C39-C38</f>
        <v>0</v>
      </c>
      <c r="D37" s="27">
        <f t="shared" ref="D37" si="19">D39-D38</f>
        <v>0</v>
      </c>
      <c r="E37" s="27">
        <f t="shared" si="3"/>
        <v>0</v>
      </c>
      <c r="F37" s="27">
        <f t="shared" si="18"/>
        <v>0</v>
      </c>
      <c r="G37" s="27">
        <f t="shared" si="18"/>
        <v>0</v>
      </c>
      <c r="H37" s="27">
        <f t="shared" si="4"/>
        <v>0</v>
      </c>
    </row>
    <row r="38" spans="1:8" s="21" customFormat="1" ht="31.5" x14ac:dyDescent="0.25">
      <c r="A38" s="24" t="s">
        <v>89</v>
      </c>
      <c r="B38" s="44" t="s">
        <v>42</v>
      </c>
      <c r="C38" s="23">
        <f>52592271620+C13+C18+C36</f>
        <v>60952755620</v>
      </c>
      <c r="D38" s="23">
        <f>D13+D18+D36+403690800</f>
        <v>4802570400</v>
      </c>
      <c r="E38" s="23">
        <f>52995962420+E13+E18+E36</f>
        <v>65755326020</v>
      </c>
      <c r="F38" s="23">
        <f>55360685620+F13+F18+F36</f>
        <v>63826411620</v>
      </c>
      <c r="G38" s="23">
        <f>G13+G18+G36+446485700</f>
        <v>1044805100</v>
      </c>
      <c r="H38" s="23">
        <f>55807171320+H13+H18+H36</f>
        <v>64871216720</v>
      </c>
    </row>
    <row r="39" spans="1:8" s="21" customFormat="1" ht="31.5" x14ac:dyDescent="0.25">
      <c r="A39" s="24" t="s">
        <v>90</v>
      </c>
      <c r="B39" s="44" t="s">
        <v>41</v>
      </c>
      <c r="C39" s="23">
        <f>52592271620+C15+C20+C25</f>
        <v>60952755620</v>
      </c>
      <c r="D39" s="23">
        <f>+D15+D20+D25+403690800</f>
        <v>4802570400</v>
      </c>
      <c r="E39" s="23">
        <f>52995962420+E15+E20+E25</f>
        <v>65755326020</v>
      </c>
      <c r="F39" s="23">
        <f>55360685620+F15+F20+F25</f>
        <v>63826411620</v>
      </c>
      <c r="G39" s="23">
        <f>G15+G20+G25+446485700</f>
        <v>1044805100</v>
      </c>
      <c r="H39" s="23">
        <f>55807171320+H15+H20+H25</f>
        <v>64871216720</v>
      </c>
    </row>
    <row r="40" spans="1:8" ht="23.25" customHeight="1" x14ac:dyDescent="0.25">
      <c r="A40" s="24"/>
      <c r="B40" s="38" t="s">
        <v>129</v>
      </c>
      <c r="C40" s="27">
        <f t="shared" ref="C40:G40" si="20">C11+C16+C21+C26+C28+C37</f>
        <v>0</v>
      </c>
      <c r="D40" s="27">
        <f t="shared" ref="D40" si="21">D11+D16+D21+D26+D28+D37</f>
        <v>0</v>
      </c>
      <c r="E40" s="27">
        <f t="shared" ref="E40" si="22">C40+D40</f>
        <v>0</v>
      </c>
      <c r="F40" s="27">
        <f t="shared" si="20"/>
        <v>0</v>
      </c>
      <c r="G40" s="27">
        <f t="shared" si="20"/>
        <v>0</v>
      </c>
      <c r="H40" s="27">
        <f t="shared" ref="H40" si="23">F40+G40</f>
        <v>0</v>
      </c>
    </row>
    <row r="41" spans="1:8" ht="15.75" x14ac:dyDescent="0.25">
      <c r="C41" s="37"/>
      <c r="D41" s="37"/>
      <c r="E41" s="37"/>
      <c r="F41" s="37"/>
      <c r="G41" s="37"/>
      <c r="H41" s="37"/>
    </row>
    <row r="42" spans="1:8" ht="12.75" hidden="1" customHeight="1" x14ac:dyDescent="0.25">
      <c r="C42" s="39">
        <v>5914144791.3538399</v>
      </c>
      <c r="D42" s="39"/>
      <c r="E42" s="39">
        <v>5914144791.3538399</v>
      </c>
      <c r="F42" s="39">
        <v>5344121783.52631</v>
      </c>
      <c r="G42" s="39"/>
      <c r="H42" s="39">
        <v>5344121783.52631</v>
      </c>
    </row>
    <row r="43" spans="1:8" ht="12.75" hidden="1" customHeight="1" x14ac:dyDescent="0.2">
      <c r="B43" s="36" t="s">
        <v>102</v>
      </c>
    </row>
    <row r="44" spans="1:8" ht="12.75" hidden="1" customHeight="1" x14ac:dyDescent="0.2">
      <c r="B44" s="36" t="s">
        <v>103</v>
      </c>
    </row>
    <row r="45" spans="1:8" ht="12.75" hidden="1" customHeight="1" x14ac:dyDescent="0.2">
      <c r="B45" s="36" t="s">
        <v>104</v>
      </c>
    </row>
    <row r="46" spans="1:8" hidden="1" x14ac:dyDescent="0.2">
      <c r="B46" s="36" t="s">
        <v>109</v>
      </c>
      <c r="C46" s="31"/>
      <c r="D46" s="31"/>
      <c r="E46" s="31"/>
      <c r="F46" s="31"/>
      <c r="G46" s="31"/>
      <c r="H46" s="31"/>
    </row>
    <row r="47" spans="1:8" hidden="1" x14ac:dyDescent="0.2">
      <c r="B47" s="36" t="s">
        <v>110</v>
      </c>
      <c r="C47" s="31"/>
      <c r="D47" s="31"/>
      <c r="E47" s="31"/>
      <c r="F47" s="31"/>
      <c r="G47" s="31"/>
      <c r="H47" s="31"/>
    </row>
    <row r="48" spans="1:8" hidden="1" x14ac:dyDescent="0.2">
      <c r="B48" s="36" t="s">
        <v>111</v>
      </c>
    </row>
    <row r="49" spans="2:7" hidden="1" x14ac:dyDescent="0.2">
      <c r="B49" s="2" t="s">
        <v>112</v>
      </c>
    </row>
    <row r="50" spans="2:7" hidden="1" x14ac:dyDescent="0.2"/>
    <row r="51" spans="2:7" hidden="1" x14ac:dyDescent="0.2"/>
    <row r="52" spans="2:7" hidden="1" x14ac:dyDescent="0.2">
      <c r="B52" s="2" t="s">
        <v>105</v>
      </c>
    </row>
    <row r="54" spans="2:7" x14ac:dyDescent="0.2">
      <c r="C54" s="31"/>
      <c r="D54" s="31"/>
      <c r="E54" s="31"/>
      <c r="G54" s="31"/>
    </row>
  </sheetData>
  <mergeCells count="7">
    <mergeCell ref="A9:B9"/>
    <mergeCell ref="A1:H1"/>
    <mergeCell ref="A2:H2"/>
    <mergeCell ref="A3:H3"/>
    <mergeCell ref="A6:H6"/>
    <mergeCell ref="A7:H7"/>
    <mergeCell ref="A8:H8"/>
  </mergeCells>
  <phoneticPr fontId="0" type="noConversion"/>
  <printOptions horizontalCentered="1"/>
  <pageMargins left="0.78740157480314965" right="0.39370078740157483" top="1.1811023622047245" bottom="0.39370078740157483" header="0.78740157480314965" footer="0"/>
  <pageSetup paperSize="9" fitToHeight="0" orientation="landscape" r:id="rId1"/>
  <headerFooter differentFirst="1" alignWithMargins="0">
    <oddHeader>&amp;C&amp;"Times New Roman,обычный"&amp;12&amp;P</oddHead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2017-02-16T09:01:30Z</cp:lastPrinted>
  <dcterms:created xsi:type="dcterms:W3CDTF">2002-10-06T09:19:10Z</dcterms:created>
  <dcterms:modified xsi:type="dcterms:W3CDTF">2017-02-20T13:07:22Z</dcterms:modified>
</cp:coreProperties>
</file>