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4025" yWindow="-105" windowWidth="14910" windowHeight="12630"/>
  </bookViews>
  <sheets>
    <sheet name="Лист1" sheetId="1" r:id="rId1"/>
  </sheets>
  <definedNames>
    <definedName name="_xlnm._FilterDatabase" localSheetId="0" hidden="1">Лист1!$B$7:$P$7</definedName>
    <definedName name="_xlnm.Print_Titles" localSheetId="0">Лист1!$7:$7</definedName>
    <definedName name="_xlnm.Print_Area" localSheetId="0">Лист1!$B$1:$P$112</definedName>
  </definedNames>
  <calcPr calcId="145621"/>
</workbook>
</file>

<file path=xl/calcChain.xml><?xml version="1.0" encoding="utf-8"?>
<calcChain xmlns="http://schemas.openxmlformats.org/spreadsheetml/2006/main">
  <c r="P55" i="1" l="1"/>
  <c r="O108" i="1" l="1"/>
  <c r="O110" i="1" l="1"/>
  <c r="O109" i="1" s="1"/>
  <c r="M110" i="1"/>
  <c r="M109" i="1" s="1"/>
  <c r="N105" i="1"/>
  <c r="P105" i="1" s="1"/>
  <c r="O100" i="1"/>
  <c r="M100" i="1"/>
  <c r="O82" i="1"/>
  <c r="M82" i="1"/>
  <c r="N70" i="1"/>
  <c r="P70" i="1" s="1"/>
  <c r="N66" i="1"/>
  <c r="P66" i="1" s="1"/>
  <c r="O55" i="1"/>
  <c r="M55" i="1"/>
  <c r="O51" i="1"/>
  <c r="M51" i="1"/>
  <c r="O47" i="1"/>
  <c r="M47" i="1"/>
  <c r="O35" i="1"/>
  <c r="M35" i="1"/>
  <c r="O33" i="1"/>
  <c r="M33" i="1"/>
  <c r="N32" i="1"/>
  <c r="P32" i="1" s="1"/>
  <c r="O25" i="1"/>
  <c r="P24" i="1"/>
  <c r="O20" i="1"/>
  <c r="M20" i="1"/>
  <c r="O16" i="1"/>
  <c r="M16" i="1"/>
  <c r="O14" i="1"/>
  <c r="M14" i="1"/>
  <c r="O12" i="1"/>
  <c r="M12" i="1"/>
  <c r="O9" i="1"/>
  <c r="M9" i="1"/>
  <c r="M50" i="1" l="1"/>
  <c r="M49" i="1" s="1"/>
  <c r="O50" i="1"/>
  <c r="O49" i="1" s="1"/>
  <c r="O8" i="1"/>
  <c r="M10" i="1"/>
  <c r="O112" i="1" l="1"/>
  <c r="M28" i="1"/>
  <c r="M25" i="1" s="1"/>
  <c r="M8" i="1" s="1"/>
  <c r="L104" i="1" l="1"/>
  <c r="N104" i="1" s="1"/>
  <c r="P104" i="1" s="1"/>
  <c r="K100" i="1"/>
  <c r="K82" i="1"/>
  <c r="K55" i="1"/>
  <c r="K51" i="1"/>
  <c r="K47" i="1"/>
  <c r="N43" i="1"/>
  <c r="P43" i="1" s="1"/>
  <c r="N40" i="1"/>
  <c r="N41" i="1"/>
  <c r="K35" i="1"/>
  <c r="K33" i="1"/>
  <c r="K28" i="1"/>
  <c r="K16" i="1"/>
  <c r="K14" i="1"/>
  <c r="K12" i="1"/>
  <c r="K9" i="1"/>
  <c r="K25" i="1" l="1"/>
  <c r="K50" i="1"/>
  <c r="M112" i="1" l="1"/>
  <c r="K110" i="1"/>
  <c r="K109" i="1" s="1"/>
  <c r="K49" i="1" s="1"/>
  <c r="K20" i="1"/>
  <c r="K8" i="1" s="1"/>
  <c r="K112" i="1" l="1"/>
  <c r="I55" i="1"/>
  <c r="J60" i="1"/>
  <c r="L60" i="1" s="1"/>
  <c r="N60" i="1" s="1"/>
  <c r="P60" i="1" s="1"/>
  <c r="I28" i="1" l="1"/>
  <c r="I110" i="1"/>
  <c r="I109" i="1" s="1"/>
  <c r="I100" i="1"/>
  <c r="I82" i="1"/>
  <c r="G55" i="1"/>
  <c r="I51" i="1"/>
  <c r="G51" i="1"/>
  <c r="I47" i="1"/>
  <c r="G47" i="1"/>
  <c r="I35" i="1"/>
  <c r="G35" i="1"/>
  <c r="I33" i="1"/>
  <c r="G33" i="1"/>
  <c r="G25" i="1" s="1"/>
  <c r="F28" i="1"/>
  <c r="H28" i="1" s="1"/>
  <c r="J28" i="1" s="1"/>
  <c r="L28" i="1" s="1"/>
  <c r="N28" i="1" s="1"/>
  <c r="P28" i="1" s="1"/>
  <c r="I20" i="1"/>
  <c r="G20" i="1"/>
  <c r="I16" i="1"/>
  <c r="G16" i="1"/>
  <c r="I14" i="1"/>
  <c r="G14" i="1"/>
  <c r="I12" i="1"/>
  <c r="G12" i="1"/>
  <c r="I9" i="1"/>
  <c r="G9" i="1"/>
  <c r="G8" i="1" l="1"/>
  <c r="I25" i="1"/>
  <c r="I8" i="1" s="1"/>
  <c r="I50" i="1"/>
  <c r="I49" i="1" s="1"/>
  <c r="G56" i="1"/>
  <c r="G69" i="1"/>
  <c r="F78" i="1"/>
  <c r="H78" i="1" s="1"/>
  <c r="J78" i="1" s="1"/>
  <c r="L78" i="1" s="1"/>
  <c r="N78" i="1" s="1"/>
  <c r="P78" i="1" s="1"/>
  <c r="F73" i="1"/>
  <c r="H73" i="1" s="1"/>
  <c r="J73" i="1" s="1"/>
  <c r="L73" i="1" s="1"/>
  <c r="N73" i="1" s="1"/>
  <c r="P73" i="1" s="1"/>
  <c r="F72" i="1"/>
  <c r="H72" i="1" s="1"/>
  <c r="J72" i="1" s="1"/>
  <c r="L72" i="1" s="1"/>
  <c r="N72" i="1" s="1"/>
  <c r="P72" i="1" s="1"/>
  <c r="F68" i="1"/>
  <c r="H68" i="1" s="1"/>
  <c r="J68" i="1" s="1"/>
  <c r="L68" i="1" s="1"/>
  <c r="N68" i="1" s="1"/>
  <c r="P68" i="1" s="1"/>
  <c r="F67" i="1"/>
  <c r="H67" i="1" s="1"/>
  <c r="J67" i="1" s="1"/>
  <c r="L67" i="1" s="1"/>
  <c r="N67" i="1" s="1"/>
  <c r="P67" i="1" s="1"/>
  <c r="I112" i="1" l="1"/>
  <c r="F107" i="1"/>
  <c r="H107" i="1" s="1"/>
  <c r="J107" i="1" s="1"/>
  <c r="L107" i="1" s="1"/>
  <c r="N107" i="1" s="1"/>
  <c r="P107" i="1" s="1"/>
  <c r="G57" i="1" l="1"/>
  <c r="F23" i="1" l="1"/>
  <c r="H23" i="1" s="1"/>
  <c r="J23" i="1" s="1"/>
  <c r="L23" i="1" s="1"/>
  <c r="N23" i="1" s="1"/>
  <c r="P23" i="1" s="1"/>
  <c r="H54" i="1" l="1"/>
  <c r="J54" i="1" s="1"/>
  <c r="L54" i="1" s="1"/>
  <c r="N54" i="1" s="1"/>
  <c r="P54" i="1" s="1"/>
  <c r="F101" i="1" l="1"/>
  <c r="H101" i="1" s="1"/>
  <c r="J101" i="1" s="1"/>
  <c r="L101" i="1" s="1"/>
  <c r="N101" i="1" s="1"/>
  <c r="F97" i="1"/>
  <c r="H97" i="1" s="1"/>
  <c r="J97" i="1" s="1"/>
  <c r="L97" i="1" s="1"/>
  <c r="N97" i="1" s="1"/>
  <c r="P97" i="1" s="1"/>
  <c r="F80" i="1"/>
  <c r="H80" i="1" s="1"/>
  <c r="J80" i="1" s="1"/>
  <c r="L80" i="1" s="1"/>
  <c r="N80" i="1" s="1"/>
  <c r="P80" i="1" s="1"/>
  <c r="F65" i="1"/>
  <c r="H65" i="1" s="1"/>
  <c r="J65" i="1" s="1"/>
  <c r="L65" i="1" s="1"/>
  <c r="N65" i="1" s="1"/>
  <c r="P65" i="1" s="1"/>
  <c r="F64" i="1"/>
  <c r="H64" i="1" s="1"/>
  <c r="J64" i="1" s="1"/>
  <c r="L64" i="1" s="1"/>
  <c r="N64" i="1" s="1"/>
  <c r="P64" i="1" s="1"/>
  <c r="F63" i="1"/>
  <c r="H63" i="1" s="1"/>
  <c r="J63" i="1" s="1"/>
  <c r="L63" i="1" s="1"/>
  <c r="N63" i="1" s="1"/>
  <c r="P63" i="1" s="1"/>
  <c r="G59" i="1"/>
  <c r="F59" i="1"/>
  <c r="F58" i="1"/>
  <c r="H58" i="1" s="1"/>
  <c r="J58" i="1" s="1"/>
  <c r="L58" i="1" s="1"/>
  <c r="N58" i="1" s="1"/>
  <c r="P58" i="1" s="1"/>
  <c r="P101" i="1" l="1"/>
  <c r="H59" i="1"/>
  <c r="J59" i="1" s="1"/>
  <c r="L59" i="1" s="1"/>
  <c r="N59" i="1" s="1"/>
  <c r="P59" i="1" s="1"/>
  <c r="F81" i="1"/>
  <c r="H81" i="1" s="1"/>
  <c r="J81" i="1" s="1"/>
  <c r="L81" i="1" s="1"/>
  <c r="N81" i="1" s="1"/>
  <c r="P81" i="1" s="1"/>
  <c r="F79" i="1"/>
  <c r="H79" i="1" s="1"/>
  <c r="J79" i="1" s="1"/>
  <c r="L79" i="1" s="1"/>
  <c r="N79" i="1" s="1"/>
  <c r="P79" i="1" s="1"/>
  <c r="F69" i="1" l="1"/>
  <c r="H69" i="1" s="1"/>
  <c r="J69" i="1" s="1"/>
  <c r="L69" i="1" s="1"/>
  <c r="N69" i="1" s="1"/>
  <c r="P69" i="1" s="1"/>
  <c r="F57" i="1" l="1"/>
  <c r="H57" i="1" l="1"/>
  <c r="J57" i="1" s="1"/>
  <c r="L57" i="1" s="1"/>
  <c r="N57" i="1" s="1"/>
  <c r="P57" i="1" s="1"/>
  <c r="F77" i="1"/>
  <c r="H77" i="1" s="1"/>
  <c r="J77" i="1" s="1"/>
  <c r="L77" i="1" s="1"/>
  <c r="N77" i="1" s="1"/>
  <c r="P77" i="1" s="1"/>
  <c r="F56" i="1"/>
  <c r="H56" i="1" l="1"/>
  <c r="J56" i="1" s="1"/>
  <c r="L56" i="1" s="1"/>
  <c r="N56" i="1" s="1"/>
  <c r="G110" i="1"/>
  <c r="H108" i="1"/>
  <c r="J108" i="1" s="1"/>
  <c r="L108" i="1" s="1"/>
  <c r="N108" i="1" s="1"/>
  <c r="P108" i="1" s="1"/>
  <c r="G100" i="1"/>
  <c r="G82" i="1"/>
  <c r="F34" i="1"/>
  <c r="F33" i="1" s="1"/>
  <c r="F22" i="1"/>
  <c r="H22" i="1" s="1"/>
  <c r="J22" i="1" s="1"/>
  <c r="L22" i="1" s="1"/>
  <c r="N22" i="1" s="1"/>
  <c r="P22" i="1" s="1"/>
  <c r="P56" i="1" l="1"/>
  <c r="G50" i="1"/>
  <c r="H34" i="1"/>
  <c r="H33" i="1" l="1"/>
  <c r="J34" i="1"/>
  <c r="G109" i="1"/>
  <c r="G49" i="1" s="1"/>
  <c r="L34" i="1" l="1"/>
  <c r="N34" i="1" s="1"/>
  <c r="J33" i="1"/>
  <c r="G112" i="1"/>
  <c r="N33" i="1" l="1"/>
  <c r="P34" i="1"/>
  <c r="P33" i="1" s="1"/>
  <c r="L33" i="1"/>
  <c r="E51" i="1"/>
  <c r="F52" i="1"/>
  <c r="H52" i="1" s="1"/>
  <c r="J52" i="1" s="1"/>
  <c r="L52" i="1" s="1"/>
  <c r="N52" i="1" s="1"/>
  <c r="P52" i="1" s="1"/>
  <c r="F53" i="1" l="1"/>
  <c r="F51" i="1" l="1"/>
  <c r="H53" i="1"/>
  <c r="F111" i="1"/>
  <c r="E110" i="1"/>
  <c r="E109" i="1" s="1"/>
  <c r="D110" i="1"/>
  <c r="D109" i="1" s="1"/>
  <c r="F103" i="1"/>
  <c r="H103" i="1" s="1"/>
  <c r="F106" i="1"/>
  <c r="H106" i="1" s="1"/>
  <c r="J106" i="1" s="1"/>
  <c r="L106" i="1" s="1"/>
  <c r="N106" i="1" s="1"/>
  <c r="P106" i="1" s="1"/>
  <c r="F102" i="1"/>
  <c r="E100" i="1"/>
  <c r="J103" i="1" l="1"/>
  <c r="H51" i="1"/>
  <c r="J53" i="1"/>
  <c r="F100" i="1"/>
  <c r="H102" i="1"/>
  <c r="J102" i="1" s="1"/>
  <c r="L102" i="1" s="1"/>
  <c r="N102" i="1" s="1"/>
  <c r="F110" i="1"/>
  <c r="F109" i="1" s="1"/>
  <c r="H111" i="1"/>
  <c r="F84" i="1"/>
  <c r="H84" i="1" s="1"/>
  <c r="J84" i="1" s="1"/>
  <c r="F85" i="1"/>
  <c r="H85" i="1" s="1"/>
  <c r="J85" i="1" s="1"/>
  <c r="L85" i="1" s="1"/>
  <c r="N85" i="1" s="1"/>
  <c r="P85" i="1" s="1"/>
  <c r="F86" i="1"/>
  <c r="H86" i="1" s="1"/>
  <c r="J86" i="1" s="1"/>
  <c r="L86" i="1" s="1"/>
  <c r="N86" i="1" s="1"/>
  <c r="P86" i="1" s="1"/>
  <c r="F87" i="1"/>
  <c r="H87" i="1" s="1"/>
  <c r="J87" i="1" s="1"/>
  <c r="L87" i="1" s="1"/>
  <c r="N87" i="1" s="1"/>
  <c r="P87" i="1" s="1"/>
  <c r="F88" i="1"/>
  <c r="H88" i="1" s="1"/>
  <c r="J88" i="1" s="1"/>
  <c r="L88" i="1" s="1"/>
  <c r="N88" i="1" s="1"/>
  <c r="P88" i="1" s="1"/>
  <c r="F89" i="1"/>
  <c r="H89" i="1" s="1"/>
  <c r="J89" i="1" s="1"/>
  <c r="L89" i="1" s="1"/>
  <c r="N89" i="1" s="1"/>
  <c r="P89" i="1" s="1"/>
  <c r="F90" i="1"/>
  <c r="H90" i="1" s="1"/>
  <c r="J90" i="1" s="1"/>
  <c r="L90" i="1" s="1"/>
  <c r="N90" i="1" s="1"/>
  <c r="P90" i="1" s="1"/>
  <c r="F91" i="1"/>
  <c r="H91" i="1" s="1"/>
  <c r="J91" i="1" s="1"/>
  <c r="L91" i="1" s="1"/>
  <c r="N91" i="1" s="1"/>
  <c r="P91" i="1" s="1"/>
  <c r="F92" i="1"/>
  <c r="H92" i="1" s="1"/>
  <c r="J92" i="1" s="1"/>
  <c r="L92" i="1" s="1"/>
  <c r="N92" i="1" s="1"/>
  <c r="P92" i="1" s="1"/>
  <c r="F93" i="1"/>
  <c r="H93" i="1" s="1"/>
  <c r="J93" i="1" s="1"/>
  <c r="L93" i="1" s="1"/>
  <c r="N93" i="1" s="1"/>
  <c r="P93" i="1" s="1"/>
  <c r="F94" i="1"/>
  <c r="H94" i="1" s="1"/>
  <c r="J94" i="1" s="1"/>
  <c r="L94" i="1" s="1"/>
  <c r="N94" i="1" s="1"/>
  <c r="P94" i="1" s="1"/>
  <c r="F95" i="1"/>
  <c r="H95" i="1" s="1"/>
  <c r="J95" i="1" s="1"/>
  <c r="L95" i="1" s="1"/>
  <c r="N95" i="1" s="1"/>
  <c r="P95" i="1" s="1"/>
  <c r="F96" i="1"/>
  <c r="H96" i="1" s="1"/>
  <c r="J96" i="1" s="1"/>
  <c r="L96" i="1" s="1"/>
  <c r="N96" i="1" s="1"/>
  <c r="P96" i="1" s="1"/>
  <c r="F98" i="1"/>
  <c r="H98" i="1" s="1"/>
  <c r="J98" i="1" s="1"/>
  <c r="L98" i="1" s="1"/>
  <c r="N98" i="1" s="1"/>
  <c r="P98" i="1" s="1"/>
  <c r="F99" i="1"/>
  <c r="H99" i="1" s="1"/>
  <c r="J99" i="1" s="1"/>
  <c r="L99" i="1" s="1"/>
  <c r="N99" i="1" s="1"/>
  <c r="P99" i="1" s="1"/>
  <c r="F83" i="1"/>
  <c r="E82" i="1"/>
  <c r="D82" i="1"/>
  <c r="F76" i="1"/>
  <c r="H76" i="1" s="1"/>
  <c r="J76" i="1" s="1"/>
  <c r="L76" i="1" s="1"/>
  <c r="N76" i="1" s="1"/>
  <c r="P76" i="1" s="1"/>
  <c r="F62" i="1"/>
  <c r="F71" i="1"/>
  <c r="H71" i="1" s="1"/>
  <c r="J71" i="1" s="1"/>
  <c r="L71" i="1" s="1"/>
  <c r="N71" i="1" s="1"/>
  <c r="P71" i="1" s="1"/>
  <c r="F74" i="1"/>
  <c r="H74" i="1" s="1"/>
  <c r="J74" i="1" s="1"/>
  <c r="L74" i="1" s="1"/>
  <c r="N74" i="1" s="1"/>
  <c r="P74" i="1" s="1"/>
  <c r="F75" i="1"/>
  <c r="H75" i="1" s="1"/>
  <c r="J75" i="1" s="1"/>
  <c r="L75" i="1" s="1"/>
  <c r="N75" i="1" s="1"/>
  <c r="P75" i="1" s="1"/>
  <c r="F61" i="1"/>
  <c r="E55" i="1"/>
  <c r="D55" i="1"/>
  <c r="F48" i="1"/>
  <c r="E47" i="1"/>
  <c r="D47" i="1"/>
  <c r="F44" i="1"/>
  <c r="H44" i="1" s="1"/>
  <c r="J44" i="1" s="1"/>
  <c r="L44" i="1" s="1"/>
  <c r="N44" i="1" s="1"/>
  <c r="P44" i="1" s="1"/>
  <c r="F42" i="1"/>
  <c r="H42" i="1" s="1"/>
  <c r="J42" i="1" s="1"/>
  <c r="L42" i="1" s="1"/>
  <c r="N42" i="1" s="1"/>
  <c r="P42" i="1" s="1"/>
  <c r="F39" i="1"/>
  <c r="H39" i="1" s="1"/>
  <c r="J39" i="1" s="1"/>
  <c r="L39" i="1" s="1"/>
  <c r="N39" i="1" s="1"/>
  <c r="P39" i="1" s="1"/>
  <c r="F37" i="1"/>
  <c r="F38" i="1"/>
  <c r="H38" i="1" s="1"/>
  <c r="J38" i="1" s="1"/>
  <c r="L38" i="1" s="1"/>
  <c r="N38" i="1" s="1"/>
  <c r="P38" i="1" s="1"/>
  <c r="F36" i="1"/>
  <c r="H36" i="1" s="1"/>
  <c r="J36" i="1" s="1"/>
  <c r="L36" i="1" s="1"/>
  <c r="E35" i="1"/>
  <c r="D35" i="1"/>
  <c r="F31" i="1"/>
  <c r="H31" i="1" s="1"/>
  <c r="J31" i="1" s="1"/>
  <c r="L31" i="1" s="1"/>
  <c r="N31" i="1" s="1"/>
  <c r="P31" i="1" s="1"/>
  <c r="F32" i="1"/>
  <c r="H32" i="1" s="1"/>
  <c r="F29" i="1"/>
  <c r="H29" i="1" s="1"/>
  <c r="J29" i="1" s="1"/>
  <c r="L29" i="1" s="1"/>
  <c r="N29" i="1" s="1"/>
  <c r="P29" i="1" s="1"/>
  <c r="F30" i="1"/>
  <c r="H30" i="1" s="1"/>
  <c r="J30" i="1" s="1"/>
  <c r="L30" i="1" s="1"/>
  <c r="N30" i="1" s="1"/>
  <c r="P30" i="1" s="1"/>
  <c r="F27" i="1"/>
  <c r="H27" i="1" s="1"/>
  <c r="J27" i="1" s="1"/>
  <c r="L27" i="1" s="1"/>
  <c r="N27" i="1" s="1"/>
  <c r="P27" i="1" s="1"/>
  <c r="F26" i="1"/>
  <c r="H26" i="1" s="1"/>
  <c r="E25" i="1"/>
  <c r="D25" i="1"/>
  <c r="F21" i="1"/>
  <c r="E20" i="1"/>
  <c r="F18" i="1"/>
  <c r="H18" i="1" s="1"/>
  <c r="F19" i="1"/>
  <c r="H19" i="1" s="1"/>
  <c r="J19" i="1" s="1"/>
  <c r="L19" i="1" s="1"/>
  <c r="N19" i="1" s="1"/>
  <c r="P19" i="1" s="1"/>
  <c r="F17" i="1"/>
  <c r="H17" i="1" s="1"/>
  <c r="J17" i="1" s="1"/>
  <c r="L17" i="1" s="1"/>
  <c r="E16" i="1"/>
  <c r="D16" i="1"/>
  <c r="F15" i="1"/>
  <c r="H15" i="1" s="1"/>
  <c r="E14" i="1"/>
  <c r="D14" i="1"/>
  <c r="F13" i="1"/>
  <c r="E12" i="1"/>
  <c r="D12" i="1"/>
  <c r="F11" i="1"/>
  <c r="H11" i="1" s="1"/>
  <c r="J11" i="1" s="1"/>
  <c r="L11" i="1" s="1"/>
  <c r="N11" i="1" s="1"/>
  <c r="P11" i="1" s="1"/>
  <c r="F10" i="1"/>
  <c r="H10" i="1" s="1"/>
  <c r="E9" i="1"/>
  <c r="D9" i="1"/>
  <c r="P102" i="1" l="1"/>
  <c r="N17" i="1"/>
  <c r="H9" i="1"/>
  <c r="J10" i="1"/>
  <c r="H110" i="1"/>
  <c r="H109" i="1" s="1"/>
  <c r="J111" i="1"/>
  <c r="J26" i="1"/>
  <c r="H25" i="1"/>
  <c r="N36" i="1"/>
  <c r="H100" i="1"/>
  <c r="H14" i="1"/>
  <c r="J15" i="1"/>
  <c r="L84" i="1"/>
  <c r="N84" i="1" s="1"/>
  <c r="P84" i="1" s="1"/>
  <c r="L103" i="1"/>
  <c r="N103" i="1" s="1"/>
  <c r="P103" i="1" s="1"/>
  <c r="J100" i="1"/>
  <c r="J51" i="1"/>
  <c r="L53" i="1"/>
  <c r="J18" i="1"/>
  <c r="H16" i="1"/>
  <c r="F14" i="1"/>
  <c r="F55" i="1"/>
  <c r="F82" i="1"/>
  <c r="H21" i="1"/>
  <c r="F20" i="1"/>
  <c r="F25" i="1"/>
  <c r="F47" i="1"/>
  <c r="H48" i="1"/>
  <c r="H83" i="1"/>
  <c r="F9" i="1"/>
  <c r="F12" i="1"/>
  <c r="H13" i="1"/>
  <c r="H62" i="1"/>
  <c r="J62" i="1" s="1"/>
  <c r="L62" i="1" s="1"/>
  <c r="N62" i="1" s="1"/>
  <c r="P62" i="1" s="1"/>
  <c r="F35" i="1"/>
  <c r="H37" i="1"/>
  <c r="H61" i="1"/>
  <c r="J61" i="1" s="1"/>
  <c r="L61" i="1" s="1"/>
  <c r="N61" i="1" s="1"/>
  <c r="E50" i="1"/>
  <c r="E49" i="1" s="1"/>
  <c r="F16" i="1"/>
  <c r="E8" i="1"/>
  <c r="P17" i="1" l="1"/>
  <c r="P36" i="1"/>
  <c r="N100" i="1"/>
  <c r="P100" i="1"/>
  <c r="P61" i="1"/>
  <c r="N55" i="1"/>
  <c r="L100" i="1"/>
  <c r="H82" i="1"/>
  <c r="J83" i="1"/>
  <c r="L10" i="1"/>
  <c r="N10" i="1" s="1"/>
  <c r="J9" i="1"/>
  <c r="L55" i="1"/>
  <c r="H12" i="1"/>
  <c r="J13" i="1"/>
  <c r="H47" i="1"/>
  <c r="J48" i="1"/>
  <c r="J21" i="1"/>
  <c r="H20" i="1"/>
  <c r="J14" i="1"/>
  <c r="L15" i="1"/>
  <c r="L26" i="1"/>
  <c r="N26" i="1" s="1"/>
  <c r="P26" i="1" s="1"/>
  <c r="P25" i="1" s="1"/>
  <c r="J25" i="1"/>
  <c r="J110" i="1"/>
  <c r="J109" i="1" s="1"/>
  <c r="L111" i="1"/>
  <c r="N53" i="1"/>
  <c r="L51" i="1"/>
  <c r="J55" i="1"/>
  <c r="J16" i="1"/>
  <c r="L18" i="1"/>
  <c r="H35" i="1"/>
  <c r="J37" i="1"/>
  <c r="F50" i="1"/>
  <c r="F49" i="1" s="1"/>
  <c r="H55" i="1"/>
  <c r="E112" i="1"/>
  <c r="F8" i="1"/>
  <c r="D100" i="1"/>
  <c r="D51" i="1"/>
  <c r="N9" i="1" l="1"/>
  <c r="P10" i="1"/>
  <c r="P9" i="1" s="1"/>
  <c r="N51" i="1"/>
  <c r="P53" i="1"/>
  <c r="P51" i="1" s="1"/>
  <c r="H8" i="1"/>
  <c r="H50" i="1"/>
  <c r="H49" i="1" s="1"/>
  <c r="L13" i="1"/>
  <c r="J12" i="1"/>
  <c r="N111" i="1"/>
  <c r="L110" i="1"/>
  <c r="L109" i="1" s="1"/>
  <c r="L25" i="1"/>
  <c r="N25" i="1"/>
  <c r="L21" i="1"/>
  <c r="N21" i="1" s="1"/>
  <c r="J20" i="1"/>
  <c r="L9" i="1"/>
  <c r="N18" i="1"/>
  <c r="L16" i="1"/>
  <c r="N15" i="1"/>
  <c r="L14" i="1"/>
  <c r="L48" i="1"/>
  <c r="J47" i="1"/>
  <c r="L83" i="1"/>
  <c r="N83" i="1" s="1"/>
  <c r="J82" i="1"/>
  <c r="J50" i="1" s="1"/>
  <c r="J49" i="1" s="1"/>
  <c r="J35" i="1"/>
  <c r="L37" i="1"/>
  <c r="F112" i="1"/>
  <c r="D50" i="1"/>
  <c r="D49" i="1" s="1"/>
  <c r="D20" i="1"/>
  <c r="D8" i="1" s="1"/>
  <c r="P83" i="1" l="1"/>
  <c r="P82" i="1" s="1"/>
  <c r="N82" i="1"/>
  <c r="N50" i="1" s="1"/>
  <c r="P15" i="1"/>
  <c r="P14" i="1" s="1"/>
  <c r="N14" i="1"/>
  <c r="P21" i="1"/>
  <c r="P20" i="1" s="1"/>
  <c r="N20" i="1"/>
  <c r="P111" i="1"/>
  <c r="P110" i="1" s="1"/>
  <c r="P109" i="1" s="1"/>
  <c r="N110" i="1"/>
  <c r="N109" i="1" s="1"/>
  <c r="P18" i="1"/>
  <c r="P16" i="1" s="1"/>
  <c r="N16" i="1"/>
  <c r="P50" i="1"/>
  <c r="P49" i="1" s="1"/>
  <c r="J8" i="1"/>
  <c r="J112" i="1" s="1"/>
  <c r="H112" i="1"/>
  <c r="L82" i="1"/>
  <c r="L50" i="1" s="1"/>
  <c r="L49" i="1" s="1"/>
  <c r="N13" i="1"/>
  <c r="L12" i="1"/>
  <c r="N37" i="1"/>
  <c r="L35" i="1"/>
  <c r="N48" i="1"/>
  <c r="L47" i="1"/>
  <c r="L20" i="1"/>
  <c r="D112" i="1"/>
  <c r="N49" i="1" l="1"/>
  <c r="P48" i="1"/>
  <c r="P47" i="1" s="1"/>
  <c r="N47" i="1"/>
  <c r="P13" i="1"/>
  <c r="P12" i="1" s="1"/>
  <c r="P8" i="1" s="1"/>
  <c r="P112" i="1" s="1"/>
  <c r="N12" i="1"/>
  <c r="P37" i="1"/>
  <c r="P35" i="1" s="1"/>
  <c r="N35" i="1"/>
  <c r="L8" i="1"/>
  <c r="L112" i="1" s="1"/>
  <c r="N8" i="1" l="1"/>
  <c r="N112" i="1" s="1"/>
</calcChain>
</file>

<file path=xl/sharedStrings.xml><?xml version="1.0" encoding="utf-8"?>
<sst xmlns="http://schemas.openxmlformats.org/spreadsheetml/2006/main" count="229" uniqueCount="223">
  <si>
    <t>Код бюджетной классификации РФ</t>
  </si>
  <si>
    <t>Наименование доходов</t>
  </si>
  <si>
    <t>000 1 00 00000 00 0000 000</t>
  </si>
  <si>
    <t>Налоговые и неналоговые доходы</t>
  </si>
  <si>
    <t>Налоги на прибыль, доходы</t>
  </si>
  <si>
    <t>Налог на прибыль организаций</t>
  </si>
  <si>
    <t>Налог на доходы физических лиц</t>
  </si>
  <si>
    <t>000 1 03 00000 00 0000 000</t>
  </si>
  <si>
    <t>Налоги на товары (работы, услуги), реализуемые на территории Российской Федерации</t>
  </si>
  <si>
    <t>000 1 03 02000 01 0000 110</t>
  </si>
  <si>
    <t>Акцизы по подакцизным товарам (продукции), производимым на территории Российской Федерации</t>
  </si>
  <si>
    <t>Налоги на совокупный доход</t>
  </si>
  <si>
    <t>Налог, взимаемый в связи с применением упрощенной системы налогообложения</t>
  </si>
  <si>
    <t>Налоги на имущество</t>
  </si>
  <si>
    <t>Налог на имущество организаций</t>
  </si>
  <si>
    <t>Транспортный налог</t>
  </si>
  <si>
    <t>Налоги, сборы и регулярные платежи за пользование природными ресурсами</t>
  </si>
  <si>
    <t>000 1 08 00000 00 0000 000</t>
  </si>
  <si>
    <t>Государственная пошлина</t>
  </si>
  <si>
    <t>000 1 08 07000 01 0000 110</t>
  </si>
  <si>
    <t>Государственная пошлина за государственную регистрацию, а также за совершение прочих юридически значимых действий</t>
  </si>
  <si>
    <t>000 1 11 00000 00 0000 000</t>
  </si>
  <si>
    <t>Доходы от использования имущества, находящегося в государственной и муниципальной собственности</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</si>
  <si>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</si>
  <si>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Проценты, полученные от предоставления бюджетных кредитов внутри страны за счет средств бюджетов субъектов Российской Федерации</t>
  </si>
  <si>
    <t>000 1 11 05000 00 0000 120</t>
  </si>
  <si>
    <t>000 1 11 07000 00 0000 120</t>
  </si>
  <si>
    <t>Платежи от государственных и муниципальных унитарных предприятий</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</si>
  <si>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</si>
  <si>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000 1 12 00000 00 0000 000</t>
  </si>
  <si>
    <t>Платежи при пользовании природными ресурсами</t>
  </si>
  <si>
    <t>Плата за негативное воздействие на окружающую среду</t>
  </si>
  <si>
    <t>Платежи при пользовании недрами</t>
  </si>
  <si>
    <t>Плата за использование лесов</t>
  </si>
  <si>
    <t>000 1 13 00000 00 0000 000</t>
  </si>
  <si>
    <t>000 1 14 00000 00 0000 000</t>
  </si>
  <si>
    <t>Доходы от продажи материальных и нематериальных активов</t>
  </si>
  <si>
    <t>000 1 14 02000 00 0000 000</t>
  </si>
  <si>
    <t>000 1 16 00000 00 0000 000</t>
  </si>
  <si>
    <t>Штрафы, санкции, возмещение ущерба</t>
  </si>
  <si>
    <t>000 1 16 90020 02 0000 140</t>
  </si>
  <si>
    <t>Прочие поступления от денежных взысканий (штрафов) и иных сумм в возмещение ущерба, зачисляемые в бюджеты субъектов Российской Федерации</t>
  </si>
  <si>
    <t>000 1 17 00000 00 0000 000</t>
  </si>
  <si>
    <t>Прочие неналоговые доходы</t>
  </si>
  <si>
    <t>000 1 17 05020 02 0000 180</t>
  </si>
  <si>
    <t>Прочие неналоговые доходы бюджетов субъектов Российской Федерации</t>
  </si>
  <si>
    <t>000 1 12 04000 00 0000 120</t>
  </si>
  <si>
    <t>000 1 12 01000 01 0000 120</t>
  </si>
  <si>
    <t>000 1 11 07012 02 0000 120</t>
  </si>
  <si>
    <t>000 1 11 05032 02 0000 120</t>
  </si>
  <si>
    <t>000 1 11 05022 02 0000 120</t>
  </si>
  <si>
    <t>000 1 11 03020 02 0000 120</t>
  </si>
  <si>
    <t>000 1 11 01020 02 0000 120</t>
  </si>
  <si>
    <t>000 1 06 00000 00 0000 000</t>
  </si>
  <si>
    <t>000 1 06 02000 02 0000 110</t>
  </si>
  <si>
    <t>000 1 06 04000 02 0000 110</t>
  </si>
  <si>
    <t>000 1 07 00000 00 0000 000</t>
  </si>
  <si>
    <t xml:space="preserve">000 1 05 00000 00 0000 000 </t>
  </si>
  <si>
    <t>000 1 05 01000 00 0000 110</t>
  </si>
  <si>
    <t>000 1 01 02000 01 0000 110</t>
  </si>
  <si>
    <t xml:space="preserve">000 1 01 00000 00 0000 000 </t>
  </si>
  <si>
    <t xml:space="preserve">000 1 01 01000 00 0000 110 </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</si>
  <si>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</si>
  <si>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</si>
  <si>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Доходы от оказания платных услуг (работ) и компенсации затрат государства</t>
  </si>
  <si>
    <t>000 1 12 02000 00 0000 120</t>
  </si>
  <si>
    <t>000 1 06 05000 02 0000 110</t>
  </si>
  <si>
    <t>Налог на игорный бизнес</t>
  </si>
  <si>
    <t xml:space="preserve">000 1 16 30020 01 0000 140 </t>
  </si>
  <si>
    <t>Денежные взыскания (штрафы) за нарушение законодательства Российской Федерации о безопасности дорожного движения</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</si>
  <si>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</si>
  <si>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</si>
  <si>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</si>
  <si>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</si>
  <si>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Субвенции бюджетам субъектов Российской Федерации на оплату жилищно-коммунальных услуг отдельным категориям граждан</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</si>
  <si>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</si>
  <si>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Субвенции бюджетам субъектов Российской Федерации на осуществление отдельных полномочий в области лесных отношений</t>
  </si>
  <si>
    <t>Субвенции бюджетам субъектов Российской Федерации на осуществление отдельных полномочий в области водных отношений</t>
  </si>
  <si>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</si>
  <si>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Иные межбюджетные трансферты</t>
  </si>
  <si>
    <t>000 2 03 02000 02 0000 180</t>
  </si>
  <si>
    <t xml:space="preserve">Безвозмездные поступления от государственных (муниципальных) организаций в бюджеты субъектов  Российской Федерации  
</t>
  </si>
  <si>
    <t>000 1 13 01000 00 0000 130</t>
  </si>
  <si>
    <t>Доходы от оказания платных услуг (работ)</t>
  </si>
  <si>
    <t>000 1 13 02000 00 0000 130</t>
  </si>
  <si>
    <t>Доходы от компенсации затрат государства</t>
  </si>
  <si>
    <t>Итого</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</si>
  <si>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</si>
  <si>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</si>
  <si>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000 2 03 00000 00 0000 000</t>
  </si>
  <si>
    <t>Безвозмездные поступления от государственных (муниципальных) организаций</t>
  </si>
  <si>
    <t>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</si>
  <si>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</si>
  <si>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000 2 03 02040 02 0000 180</t>
  </si>
  <si>
    <t>000 1 11 05100 02 0000 120</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</si>
  <si>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</si>
  <si>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 xml:space="preserve">Дотации бюджетам субъектов Российской Федерации на поддержку мер по обеспечению сбалансированности бюджетов
</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</si>
  <si>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субъектов Российской Федерации</t>
  </si>
  <si>
    <t>000 1 11 05322 02 0000 120</t>
  </si>
  <si>
    <t xml:space="preserve">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
</t>
  </si>
  <si>
    <t xml:space="preserve">Субвенции бюджетам субъектов Российской Федерации на обеспечение жильем граждан, уволенных с военной службы (службы), и приравненных к ним лиц
</t>
  </si>
  <si>
    <t>000 2 02 25541 02 0000 151</t>
  </si>
  <si>
    <t>000 2 02 25542 02 0000 151</t>
  </si>
  <si>
    <t>000 2 02 25543 02 0000 151</t>
  </si>
  <si>
    <t>000 2 02 35128 02 0000 151</t>
  </si>
  <si>
    <t>000 2 02 35129 02 0000 151</t>
  </si>
  <si>
    <t>000 2 02 35250 02 0000 151</t>
  </si>
  <si>
    <t>000 2 02 35485 02 0000 151</t>
  </si>
  <si>
    <t>000 2 02 25081 02 0000 151</t>
  </si>
  <si>
    <t>Субсидии бюджетам субъектов Российской Федерации на адресную финансовую поддержку спортивных организаций, осуществляющих подготовку спортивного резерва для сборных команд Российской Федерации</t>
  </si>
  <si>
    <t>000 2 02 25382 02 0000 151</t>
  </si>
  <si>
    <t>Субсидии бюджетам субъектов Российской Фе-дерации на реализацию отдельных мероприятий государственной программы Российской Федерации "Развитие здравоохранения"</t>
  </si>
  <si>
    <t>000 2 02 25519 02 0000 151</t>
  </si>
  <si>
    <t>Субсидия бюджетам субъектов Российской Федерации на поддержку отрасли культуры</t>
  </si>
  <si>
    <t>000 2 02 35260 02 0000 151</t>
  </si>
  <si>
    <t>000 2 02 35290 02 0000 151</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</si>
  <si>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t>
  </si>
  <si>
    <t>000 2 02 35270 02 0000 151</t>
  </si>
  <si>
    <t>000 2 02 35380 02 0000 151</t>
  </si>
  <si>
    <t>000 2 02 35137 02 0000 151</t>
  </si>
  <si>
    <t>000 2 02 45161 02 0000 151</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</si>
  <si>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</si>
  <si>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000 1 07 01000 01 0000 110</t>
  </si>
  <si>
    <t>Налог на добычу полезных ископаемых</t>
  </si>
  <si>
    <t>000 1 07 04000 01 0000 110</t>
  </si>
  <si>
    <t>Сборы за пользование объектами животного мира и за пользование объектами водных биологических ресурсов</t>
  </si>
  <si>
    <t>000 2 02 35118 02 0000 151</t>
  </si>
  <si>
    <t>000 2 02 45141 02 0000 151</t>
  </si>
  <si>
    <t>000 2 02 45142 02 0000 151</t>
  </si>
  <si>
    <t>000 2 02 15002 02 0000 151</t>
  </si>
  <si>
    <t>000 2 02 25082 02 0000 151</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</si>
  <si>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</si>
  <si>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r>
      <t>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t>
    </r>
    <r>
      <rPr>
        <sz val="14"/>
        <rFont val="Arial"/>
        <family val="2"/>
        <charset val="204"/>
      </rPr>
      <t xml:space="preserve"> </t>
    </r>
  </si>
  <si>
    <t>000 2 02 30000 00 0000 151</t>
  </si>
  <si>
    <t>Субвенции бюджетам бюджетной системы Российской Федерации</t>
  </si>
  <si>
    <t>000 2 02 20000 00 0000 151</t>
  </si>
  <si>
    <t>Субсидии бюджетам бюджетной системы Российской Федерации (межбюджетные субсидии)</t>
  </si>
  <si>
    <t>000 2 02 10000 00 0000 151</t>
  </si>
  <si>
    <t>Дотации бюджетам бюджетной системы Российской Федерации</t>
  </si>
  <si>
    <t xml:space="preserve">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
</t>
  </si>
  <si>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</si>
  <si>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000 2 02 35134 02 0000 151</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</si>
  <si>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</si>
  <si>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000 2 02 35135 02 0000 151</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</si>
  <si>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t>
  </si>
  <si>
    <t>000 2 02 35900 02 0000 151</t>
  </si>
  <si>
    <t>Единая субвенция бюджетам субъектов Российской Федерации и бюджету г. Байконура</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</si>
  <si>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</si>
  <si>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Межбюджетные трансферты, передаваемые бюджетам субъектов Российской Федерации  на обеспечение членов Совета Федерации и их помощников в субъектах Российской Федерации</t>
  </si>
  <si>
    <t>000 2 02 35280 02 0000 151</t>
  </si>
  <si>
    <t>000 2 02 35220 02 0000 151</t>
  </si>
  <si>
    <t>2017 год
(руб.)</t>
  </si>
  <si>
    <t>000 2 02 40000 00 0000 151</t>
  </si>
  <si>
    <t>000 2 02 35240 02 0000 151</t>
  </si>
  <si>
    <t>Поправки 2017</t>
  </si>
  <si>
    <t>Дотации бюджетам субъектов Российской Федерации на выравнивание бюджетной обеспеченности</t>
  </si>
  <si>
    <t>000 2 02 15001 02 0000 151</t>
  </si>
  <si>
    <t>000 2 02 49999 02 0000 151</t>
  </si>
  <si>
    <t>Прочие межбюджетные трансферты, передаваемые бюджетам субъектов Российской Федерации</t>
  </si>
  <si>
    <t xml:space="preserve"> к Закону Ярославской области</t>
  </si>
  <si>
    <t>Уточнение
февраля</t>
  </si>
  <si>
    <t>000 2 02 20051 02 0000 151</t>
  </si>
  <si>
    <t>Субсидии бюджетам субъектов Российской Федерации на реализацию федеральных целевых программ</t>
  </si>
  <si>
    <t>Субсидии бюджетам субъектов Российской Федерации на возмещение части процентной ставки по инвестиционным кредитам (займам) в агропромышленном комплексе</t>
  </si>
  <si>
    <t>000 2 02 25544 02 0000 151</t>
  </si>
  <si>
    <t>000 2 02 20077 02 0000 151</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</si>
  <si>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t>
  </si>
  <si>
    <t>000 2 02 25462 02 0000 151</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</si>
  <si>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</si>
  <si>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000 2 02 25555 02 0000 151</t>
  </si>
  <si>
    <t>000 2 02 25560 02 0000 151</t>
  </si>
  <si>
    <t>Субсидии бюджетам субъектов Российской Федерации на поддержку государственных программ субъектов Российской Федерации и муниципальных программ формирования современной городской среды</t>
  </si>
  <si>
    <t>Субсидии бюджетам субъектов Российской Федерации на поддержку обустройства мест массового отдыха населения (городских парков)</t>
  </si>
  <si>
    <t>000 2 02 23009 02 0000 151</t>
  </si>
  <si>
    <t>Субсидии бюджетам субъектов Российской Федерации на социальную поддержку Героев Советского Союза, Героев Российской Федерации и полных кавалеров ордена Славы</t>
  </si>
  <si>
    <t xml:space="preserve">000 2 02 25027 02 0000 151
</t>
  </si>
  <si>
    <t xml:space="preserve">Субсидии бюджетам субъектов Российской Федерации на реализацию мероприятий государственной программы Российской Федерации "Доступная среда" на 2011 - 2020 годы
</t>
  </si>
  <si>
    <t>000 2 02 25084 02 0000 151</t>
  </si>
  <si>
    <t>000 2 02 25086 02 0000 151</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</si>
  <si>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</si>
  <si>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 xml:space="preserve">000 2 02 25097 02 0000 151
</t>
  </si>
  <si>
    <t xml:space="preserve">Субсидии бюджетам субъектов Российской Федерации на создание в общеобразовательных организациях, расположенных в сельской местности, условий для занятий физической культурой и спортом
</t>
  </si>
  <si>
    <t>000 2 02 25558 02 0000 151</t>
  </si>
  <si>
    <t>000 2 02 35460 02 0000 151</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</si>
  <si>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</si>
  <si>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000 2 02 45136 02 0000 151</t>
  </si>
  <si>
    <t>Межбюджетные трансферты, передаваемые бюджетам субъектов Российской Федерации на осуществление единовременных выплат медицинским работникам</t>
  </si>
  <si>
    <t>000 2 02 15009 02 0000 151</t>
  </si>
  <si>
    <t>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t>
  </si>
  <si>
    <t>000 2 02 45390 02 0000 151</t>
  </si>
  <si>
    <t>Межбюджетные трансферты, передаваемые бюджетам субъектов Российской Федерации на финансовое обеспечение дорожной деятельности</t>
  </si>
  <si>
    <t>Субсидии бюджетам субъектов Российской Федерации на ежемесячную денежную выплату, назначаемую в случае рождения третьего ребенка или последующих детей до достижения ребенком возраста трех лет</t>
  </si>
  <si>
    <t>000 2 02 25402 02 0000 151</t>
  </si>
  <si>
    <t>Субсидии бюджетам субъектов Российской Федерации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</si>
  <si>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000 2 02 25520 02 0000 151</t>
  </si>
  <si>
    <t>Субсидии бюджетам субъектов Российской Федерации на реализацию мероприятий по содействию созданию в субъектах Российской Федерации новых мест в общеобразовательных организациях</t>
  </si>
  <si>
    <t>Субсидии бюджетам субъектов Российской Федерации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</si>
  <si>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000 2 02 25527 02 0000 151</t>
  </si>
  <si>
    <t>000 2 02 25545 02 0000 151</t>
  </si>
  <si>
    <t>Субсидии бюджетам субъектов Российской Федерации на возмещение части прямых понесенных затрат на создание и модернизацию объектов агропромышленного комплекса, а также на приобретение техники и оборудования</t>
  </si>
  <si>
    <t>Уточнение
апреля</t>
  </si>
  <si>
    <t>000 2 02 25066 02 0000 151</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</si>
  <si>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</si>
  <si>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</si>
  <si>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 xml:space="preserve">         </t>
  </si>
  <si>
    <t>Уточнение
июня</t>
  </si>
  <si>
    <t>000 2 02 45154 02 0000 151</t>
  </si>
  <si>
    <t xml:space="preserve">Межбюджетные трансферты, передаваемые бюджетам субъектов Российской Федерации на реализацию мероприятий по подготовке и проведению чемпионата мира по футболу в 2018 году в Российской Федерации в целях строительства и/или реконструкции спортивных объектов, а также развития метрополитенов в
г. Санкт-Петербурге и г. Нижнем Новгороде
</t>
  </si>
  <si>
    <t>Уточнение
сентября</t>
  </si>
  <si>
    <t xml:space="preserve">Субсидии бюджетам субъектов Российской Федерации на повышение продуктивности в молочном скотоводстве </t>
  </si>
  <si>
    <t>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t>
  </si>
  <si>
    <t>000 2 02 25209 02 0000 151</t>
  </si>
  <si>
    <t>Субсидии бюджетам субъектов Российской Федерации на софинансирование социальных программ субъектов Российской Федерации, связанных с укреплением материально-технической базы организаций социального обслуживания населения, оказанием адресной социальной помощи неработающим пенсионерам, обучением компьютерной грамотности неработающих пенсионеров</t>
  </si>
  <si>
    <t>000 2 02 25517 02 0000 151</t>
  </si>
  <si>
    <t xml:space="preserve">Субсидии бюджетам субъектов Российской Федерации на поддержку творческой деятельности и техническое оснащение детских и кукольных театров
</t>
  </si>
  <si>
    <t>000 2 02 45160 02 0000 151</t>
  </si>
  <si>
    <t>Межбюджетные трансферты, передаваемые бюджетам субъектов Российской Федерации для компенсации дополнительных расходов, возникших в результате решений, принятых органами власти другого уровня</t>
  </si>
  <si>
    <t>Субсидии бюджетам субъектов Российской Федерации на обеспечение развития и укрепление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t>
  </si>
  <si>
    <t>Уточнение
октября</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</si>
  <si>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</si>
  <si>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Приложение 1</t>
  </si>
  <si>
    <t>Прогнозируемые доходы областного бюджета на 2017 год в соответствии  
с классификацией доходов бюджетов Российской Федерации</t>
  </si>
  <si>
    <t xml:space="preserve">                                                         от  07.11.2017 № 50-з</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</si>
</sst>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Times New Roman"/>
      <family val="2"/>
      <charset val="204"/>
    </font>
    <font>
      <sz val="10"/>
      <name val="Arial"/>
      <family val="2"/>
      <charset val="204"/>
    </font>
    <font>
      <sz val="12"/>
      <name val="Times New Roman"/>
      <family val="2"/>
      <charset val="204"/>
    </font>
    <font>
      <sz val="11"/>
      <name val="Times New Roman"/>
      <family val="2"/>
      <charset val="204"/>
    </font>
    <font>
      <b/>
      <sz val="14"/>
      <name val="Times New Roman"/>
      <family val="2"/>
      <charset val="204"/>
    </font>
    <font>
      <sz val="8"/>
      <name val="Times New Roman"/>
      <family val="2"/>
      <charset val="204"/>
    </font>
    <font>
      <sz val="14"/>
      <name val="Times New Roman"/>
      <family val="2"/>
      <charset val="204"/>
    </font>
    <font>
      <b/>
      <sz val="12"/>
      <name val="Times New Roman"/>
      <family val="2"/>
      <charset val="204"/>
    </font>
    <font>
      <i/>
      <sz val="12"/>
      <name val="Times New Roman"/>
      <family val="2"/>
      <charset val="204"/>
    </font>
    <font>
      <i/>
      <sz val="12"/>
      <name val="Times New Roman"/>
      <family val="1"/>
      <charset val="204"/>
    </font>
    <font>
      <b/>
      <sz val="12"/>
      <name val="Times New Roman"/>
      <family val="1"/>
      <charset val="204"/>
    </font>
    <font>
      <sz val="14"/>
      <name val="Arial"/>
      <family val="2"/>
      <charset val="204"/>
    </font>
    <font>
      <sz val="11"/>
      <color theme="1"/>
      <name val="Times New Roman"/>
      <family val="2"/>
      <charset val="204"/>
    </font>
    <font>
      <sz val="12"/>
      <color indexed="8"/>
      <name val="Times New Roman"/>
      <family val="2"/>
      <charset val="204"/>
    </font>
    <font>
      <sz val="12"/>
      <color theme="1"/>
      <name val="Times New Roman"/>
      <family val="1"/>
      <charset val="204"/>
    </font>
    <font>
      <sz val="12"/>
      <name val="Times New Roman"/>
      <family val="1"/>
      <charset val="204"/>
    </font>
    <font>
      <b/>
      <sz val="11"/>
      <name val="Times New Roman"/>
      <family val="1"/>
      <charset val="204"/>
    </font>
    <font>
      <i/>
      <sz val="11"/>
      <name val="Times New Roman"/>
      <family val="1"/>
      <charset val="204"/>
    </font>
    <font>
      <i/>
      <sz val="12"/>
      <color theme="1"/>
      <name val="Times New Roman"/>
      <family val="1"/>
      <charset val="204"/>
    </font>
    <font>
      <i/>
      <sz val="11.5"/>
      <name val="Times New Roman"/>
      <family val="2"/>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0" borderId="0"/>
    <xf numFmtId="0" fontId="12" fillId="0" borderId="0"/>
  </cellStyleXfs>
  <cellXfs count="68">
    <xf numFmtId="0" fontId="0" fillId="0" borderId="0" xfId="0"/>
    <xf numFmtId="3" fontId="7" fillId="2" borderId="1" xfId="0" applyNumberFormat="1" applyFont="1" applyFill="1" applyBorder="1" applyAlignment="1">
      <alignment horizontal="right" wrapText="1"/>
    </xf>
    <xf numFmtId="3" fontId="7" fillId="2" borderId="1" xfId="0" applyNumberFormat="1" applyFont="1" applyFill="1" applyBorder="1" applyAlignment="1">
      <alignment horizontal="right"/>
    </xf>
    <xf numFmtId="3" fontId="2" fillId="2" borderId="1" xfId="0" applyNumberFormat="1" applyFont="1" applyFill="1" applyBorder="1" applyAlignment="1">
      <alignment horizontal="right" wrapText="1"/>
    </xf>
    <xf numFmtId="0" fontId="8" fillId="2" borderId="1" xfId="0" applyFont="1" applyFill="1" applyBorder="1" applyAlignment="1">
      <alignment horizontal="left" vertical="top" wrapText="1"/>
    </xf>
    <xf numFmtId="3" fontId="8" fillId="2" borderId="1" xfId="0" applyNumberFormat="1" applyFont="1" applyFill="1" applyBorder="1" applyAlignment="1">
      <alignment horizontal="right"/>
    </xf>
    <xf numFmtId="0" fontId="8" fillId="2" borderId="1" xfId="0" applyFont="1" applyFill="1" applyBorder="1" applyAlignment="1">
      <alignment vertical="top" wrapText="1"/>
    </xf>
    <xf numFmtId="0" fontId="2" fillId="2" borderId="1" xfId="0" applyFont="1" applyFill="1" applyBorder="1" applyAlignment="1">
      <alignment horizontal="left" vertical="top" wrapText="1"/>
    </xf>
    <xf numFmtId="0" fontId="7" fillId="2" borderId="1" xfId="1" applyNumberFormat="1" applyFont="1" applyFill="1" applyBorder="1" applyAlignment="1" applyProtection="1">
      <alignment horizontal="left" vertical="top" wrapText="1"/>
      <protection hidden="1"/>
    </xf>
    <xf numFmtId="3" fontId="10" fillId="2" borderId="1" xfId="0" applyNumberFormat="1" applyFont="1" applyFill="1" applyBorder="1" applyAlignment="1">
      <alignment horizontal="right"/>
    </xf>
    <xf numFmtId="0" fontId="3" fillId="2" borderId="0" xfId="0" applyFont="1" applyFill="1"/>
    <xf numFmtId="0" fontId="2" fillId="2" borderId="0" xfId="0" applyFont="1" applyFill="1"/>
    <xf numFmtId="0" fontId="6" fillId="2" borderId="0" xfId="0" applyFont="1" applyFill="1"/>
    <xf numFmtId="0" fontId="6" fillId="2" borderId="0" xfId="0" applyFont="1" applyFill="1" applyAlignment="1"/>
    <xf numFmtId="0" fontId="5" fillId="2" borderId="0" xfId="0" applyFont="1" applyFill="1"/>
    <xf numFmtId="0" fontId="2" fillId="2" borderId="1" xfId="0" applyFont="1" applyFill="1" applyBorder="1" applyAlignment="1">
      <alignment horizontal="center" vertical="center" wrapText="1"/>
    </xf>
    <xf numFmtId="3" fontId="2" fillId="2" borderId="1" xfId="0" applyNumberFormat="1" applyFont="1" applyFill="1" applyBorder="1" applyAlignment="1">
      <alignment horizontal="center" vertical="top" wrapText="1"/>
    </xf>
    <xf numFmtId="0" fontId="7" fillId="2" borderId="1" xfId="0" applyFont="1" applyFill="1" applyBorder="1" applyAlignment="1">
      <alignment horizontal="left" vertical="top" wrapText="1"/>
    </xf>
    <xf numFmtId="3" fontId="8" fillId="2" borderId="1" xfId="0" applyNumberFormat="1" applyFont="1" applyFill="1" applyBorder="1" applyAlignment="1">
      <alignment horizontal="right" wrapText="1"/>
    </xf>
    <xf numFmtId="0" fontId="3" fillId="2" borderId="0" xfId="0" applyFont="1" applyFill="1" applyBorder="1"/>
    <xf numFmtId="0" fontId="2" fillId="2" borderId="0" xfId="0" applyFont="1" applyFill="1" applyAlignment="1"/>
    <xf numFmtId="0" fontId="13" fillId="2" borderId="1" xfId="0" applyFont="1" applyFill="1" applyBorder="1" applyAlignment="1">
      <alignment horizontal="left" vertical="top"/>
    </xf>
    <xf numFmtId="0" fontId="14" fillId="2" borderId="1" xfId="0" applyFont="1" applyFill="1" applyBorder="1" applyAlignment="1">
      <alignment vertical="top"/>
    </xf>
    <xf numFmtId="0" fontId="15" fillId="2" borderId="1" xfId="0" applyFont="1" applyFill="1" applyBorder="1" applyAlignment="1">
      <alignment horizontal="left" vertical="top" wrapText="1"/>
    </xf>
    <xf numFmtId="3" fontId="15" fillId="2" borderId="1" xfId="0" applyNumberFormat="1" applyFont="1" applyFill="1" applyBorder="1" applyAlignment="1">
      <alignment horizontal="right" wrapText="1"/>
    </xf>
    <xf numFmtId="0" fontId="9" fillId="2" borderId="1" xfId="0" applyFont="1" applyFill="1" applyBorder="1" applyAlignment="1">
      <alignment horizontal="left" vertical="top" wrapText="1"/>
    </xf>
    <xf numFmtId="3" fontId="8" fillId="2" borderId="1" xfId="0" applyNumberFormat="1" applyFont="1" applyFill="1" applyBorder="1" applyAlignment="1"/>
    <xf numFmtId="0" fontId="3" fillId="2" borderId="1" xfId="0" applyFont="1" applyFill="1" applyBorder="1"/>
    <xf numFmtId="3" fontId="10" fillId="2" borderId="1" xfId="0" applyNumberFormat="1" applyFont="1" applyFill="1" applyBorder="1" applyAlignment="1">
      <alignment horizontal="right" wrapText="1"/>
    </xf>
    <xf numFmtId="0" fontId="16" fillId="2" borderId="1" xfId="0" applyFont="1" applyFill="1" applyBorder="1"/>
    <xf numFmtId="3" fontId="16" fillId="2" borderId="1" xfId="0" applyNumberFormat="1" applyFont="1" applyFill="1" applyBorder="1"/>
    <xf numFmtId="3" fontId="3" fillId="2" borderId="1" xfId="0" applyNumberFormat="1" applyFont="1" applyFill="1" applyBorder="1"/>
    <xf numFmtId="3" fontId="17" fillId="2" borderId="1" xfId="0" applyNumberFormat="1" applyFont="1" applyFill="1" applyBorder="1"/>
    <xf numFmtId="0" fontId="14" fillId="2" borderId="1" xfId="0" applyFont="1" applyFill="1" applyBorder="1"/>
    <xf numFmtId="0" fontId="2" fillId="2" borderId="0" xfId="0" applyFont="1" applyFill="1" applyAlignment="1">
      <alignment horizontal="right"/>
    </xf>
    <xf numFmtId="0" fontId="18" fillId="2" borderId="1" xfId="0" applyFont="1" applyFill="1" applyBorder="1" applyAlignment="1">
      <alignment vertical="top"/>
    </xf>
    <xf numFmtId="3" fontId="2" fillId="2" borderId="1" xfId="0" applyNumberFormat="1" applyFont="1" applyFill="1" applyBorder="1" applyAlignment="1">
      <alignment horizontal="center" vertical="center" wrapText="1"/>
    </xf>
    <xf numFmtId="3" fontId="8" fillId="3" borderId="1" xfId="0" applyNumberFormat="1" applyFont="1" applyFill="1" applyBorder="1" applyAlignment="1">
      <alignment horizontal="right"/>
    </xf>
    <xf numFmtId="1" fontId="8" fillId="2" borderId="1" xfId="0" applyNumberFormat="1" applyFont="1" applyFill="1" applyBorder="1" applyAlignment="1">
      <alignment horizontal="right"/>
    </xf>
    <xf numFmtId="0" fontId="19" fillId="2" borderId="1" xfId="0" applyFont="1" applyFill="1" applyBorder="1" applyAlignment="1">
      <alignment vertical="top" wrapText="1"/>
    </xf>
    <xf numFmtId="3" fontId="2" fillId="3" borderId="1" xfId="0" applyNumberFormat="1" applyFont="1" applyFill="1" applyBorder="1" applyAlignment="1">
      <alignment horizontal="center" vertical="center" wrapText="1"/>
    </xf>
    <xf numFmtId="0" fontId="18" fillId="2" borderId="1" xfId="0" applyFont="1" applyFill="1" applyBorder="1" applyAlignment="1">
      <alignment horizontal="justify" vertical="center" wrapText="1"/>
    </xf>
    <xf numFmtId="3" fontId="2" fillId="2" borderId="1" xfId="0" applyNumberFormat="1" applyFont="1" applyFill="1" applyBorder="1" applyAlignment="1">
      <alignment horizontal="right"/>
    </xf>
    <xf numFmtId="3" fontId="7" fillId="2" borderId="1" xfId="0" applyNumberFormat="1" applyFont="1" applyFill="1" applyBorder="1"/>
    <xf numFmtId="0" fontId="2" fillId="2" borderId="1" xfId="0" applyFont="1" applyFill="1" applyBorder="1"/>
    <xf numFmtId="3" fontId="9" fillId="2" borderId="1" xfId="0" applyNumberFormat="1" applyFont="1" applyFill="1" applyBorder="1"/>
    <xf numFmtId="0" fontId="18" fillId="2" borderId="1" xfId="0" applyFont="1" applyFill="1" applyBorder="1" applyAlignment="1">
      <alignment vertical="top" wrapText="1"/>
    </xf>
    <xf numFmtId="3" fontId="15" fillId="2" borderId="1" xfId="0" applyNumberFormat="1" applyFont="1" applyFill="1" applyBorder="1" applyAlignment="1">
      <alignment horizontal="right"/>
    </xf>
    <xf numFmtId="3" fontId="10" fillId="2" borderId="1" xfId="0" applyNumberFormat="1" applyFont="1" applyFill="1" applyBorder="1"/>
    <xf numFmtId="0" fontId="2" fillId="0" borderId="0" xfId="0" applyFont="1" applyFill="1" applyAlignment="1">
      <alignment horizontal="right"/>
    </xf>
    <xf numFmtId="0" fontId="3" fillId="0" borderId="0" xfId="0" applyFont="1" applyFill="1"/>
    <xf numFmtId="3" fontId="2" fillId="0" borderId="1" xfId="0" applyNumberFormat="1" applyFont="1" applyFill="1" applyBorder="1" applyAlignment="1">
      <alignment horizontal="center" vertical="center" wrapText="1"/>
    </xf>
    <xf numFmtId="3" fontId="7" fillId="0" borderId="1" xfId="0" applyNumberFormat="1" applyFont="1" applyFill="1" applyBorder="1" applyAlignment="1">
      <alignment horizontal="right" wrapText="1"/>
    </xf>
    <xf numFmtId="3" fontId="2" fillId="0" borderId="1" xfId="0" applyNumberFormat="1" applyFont="1" applyFill="1" applyBorder="1" applyAlignment="1">
      <alignment horizontal="right"/>
    </xf>
    <xf numFmtId="3" fontId="15" fillId="0" borderId="1" xfId="0" applyNumberFormat="1" applyFont="1" applyFill="1" applyBorder="1" applyAlignment="1">
      <alignment horizontal="right" wrapText="1"/>
    </xf>
    <xf numFmtId="3" fontId="10" fillId="0" borderId="1" xfId="0" applyNumberFormat="1" applyFont="1" applyFill="1" applyBorder="1"/>
    <xf numFmtId="0" fontId="3" fillId="0" borderId="1" xfId="0" applyFont="1" applyFill="1" applyBorder="1"/>
    <xf numFmtId="3" fontId="2" fillId="0" borderId="1" xfId="0" applyNumberFormat="1" applyFont="1" applyFill="1" applyBorder="1" applyAlignment="1">
      <alignment horizontal="right" wrapText="1"/>
    </xf>
    <xf numFmtId="3" fontId="8" fillId="0" borderId="1" xfId="0" applyNumberFormat="1" applyFont="1" applyFill="1" applyBorder="1" applyAlignment="1">
      <alignment horizontal="right" wrapText="1"/>
    </xf>
    <xf numFmtId="3" fontId="7" fillId="0" borderId="1" xfId="0" applyNumberFormat="1" applyFont="1" applyFill="1" applyBorder="1"/>
    <xf numFmtId="0" fontId="2" fillId="0" borderId="1" xfId="0" applyFont="1" applyFill="1" applyBorder="1"/>
    <xf numFmtId="3" fontId="7" fillId="0" borderId="1" xfId="0" applyNumberFormat="1" applyFont="1" applyFill="1" applyBorder="1" applyAlignment="1">
      <alignment horizontal="right"/>
    </xf>
    <xf numFmtId="3" fontId="8" fillId="0" borderId="1" xfId="0" applyNumberFormat="1" applyFont="1" applyFill="1" applyBorder="1" applyAlignment="1">
      <alignment horizontal="right"/>
    </xf>
    <xf numFmtId="3" fontId="10" fillId="0" borderId="1" xfId="0" applyNumberFormat="1" applyFont="1" applyFill="1" applyBorder="1" applyAlignment="1">
      <alignment horizontal="right"/>
    </xf>
    <xf numFmtId="3" fontId="8" fillId="0" borderId="1" xfId="0" applyNumberFormat="1" applyFont="1" applyFill="1" applyBorder="1" applyAlignment="1"/>
    <xf numFmtId="0" fontId="7" fillId="2" borderId="1" xfId="0" applyFont="1" applyFill="1" applyBorder="1" applyAlignment="1">
      <alignment horizontal="left"/>
    </xf>
    <xf numFmtId="0" fontId="4" fillId="2" borderId="0" xfId="0" applyFont="1" applyFill="1" applyAlignment="1">
      <alignment horizontal="center" wrapText="1"/>
    </xf>
    <xf numFmtId="0" fontId="2" fillId="2" borderId="0" xfId="0" applyFont="1" applyFill="1" applyAlignment="1">
      <alignment horizontal="right"/>
    </xf>
  </cellXfs>
  <cellStyles count="3">
    <cellStyle name="Обычный" xfId="0" builtinId="0"/>
    <cellStyle name="Обычный 2" xfId="2"/>
    <cellStyle name="Обычный_Tmp1"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12"/>
  <sheetViews>
    <sheetView tabSelected="1" view="pageBreakPreview" zoomScaleSheetLayoutView="100" workbookViewId="0">
      <selection activeCell="C4" sqref="C4"/>
    </sheetView>
  </sheetViews>
  <sheetFormatPr defaultColWidth="9.140625" defaultRowHeight="15.75" x14ac:dyDescent="0.25"/>
  <cols>
    <col min="1" max="1" width="1" style="10" customWidth="1"/>
    <col min="2" max="2" width="27.85546875" style="11" customWidth="1"/>
    <col min="3" max="3" width="48.7109375" style="20" customWidth="1"/>
    <col min="4" max="4" width="15.5703125" style="10" hidden="1" customWidth="1"/>
    <col min="5" max="5" width="20.5703125" style="10" hidden="1" customWidth="1"/>
    <col min="6" max="6" width="15.85546875" style="10" hidden="1" customWidth="1"/>
    <col min="7" max="7" width="16.85546875" style="10" hidden="1" customWidth="1"/>
    <col min="8" max="8" width="15.42578125" style="10" hidden="1" customWidth="1"/>
    <col min="9" max="9" width="15.85546875" style="10" hidden="1" customWidth="1"/>
    <col min="10" max="12" width="15.42578125" style="10" hidden="1" customWidth="1"/>
    <col min="13" max="13" width="16.140625" style="10" hidden="1" customWidth="1"/>
    <col min="14" max="14" width="16.28515625" style="10" hidden="1" customWidth="1"/>
    <col min="15" max="15" width="16.140625" style="10" hidden="1" customWidth="1"/>
    <col min="16" max="16" width="16.28515625" style="50" customWidth="1"/>
    <col min="17" max="16384" width="9.140625" style="10"/>
  </cols>
  <sheetData>
    <row r="1" spans="1:16" x14ac:dyDescent="0.25">
      <c r="B1" s="20"/>
      <c r="C1" s="10"/>
      <c r="I1" s="20"/>
      <c r="J1" s="34"/>
      <c r="K1" s="34"/>
      <c r="M1" s="20"/>
      <c r="P1" s="49" t="s">
        <v>220</v>
      </c>
    </row>
    <row r="2" spans="1:16" x14ac:dyDescent="0.25">
      <c r="B2" s="20"/>
      <c r="C2" s="10"/>
      <c r="I2" s="20"/>
      <c r="J2" s="34"/>
      <c r="K2" s="34"/>
      <c r="M2" s="20"/>
      <c r="P2" s="49" t="s">
        <v>159</v>
      </c>
    </row>
    <row r="3" spans="1:16" ht="20.25" customHeight="1" x14ac:dyDescent="0.25">
      <c r="B3" s="20"/>
      <c r="C3" s="67" t="s">
        <v>222</v>
      </c>
      <c r="D3" s="67"/>
      <c r="E3" s="67"/>
      <c r="F3" s="67"/>
      <c r="G3" s="67"/>
      <c r="H3" s="67"/>
      <c r="I3" s="67"/>
      <c r="J3" s="67"/>
      <c r="K3" s="67"/>
      <c r="L3" s="67"/>
      <c r="M3" s="67"/>
      <c r="N3" s="67"/>
      <c r="O3" s="67"/>
      <c r="P3" s="67"/>
    </row>
    <row r="4" spans="1:16" ht="11.25" customHeight="1" x14ac:dyDescent="0.25">
      <c r="C4" s="34"/>
      <c r="J4" s="10" t="s">
        <v>204</v>
      </c>
    </row>
    <row r="5" spans="1:16" ht="52.5" customHeight="1" x14ac:dyDescent="0.3">
      <c r="B5" s="66" t="s">
        <v>221</v>
      </c>
      <c r="C5" s="66"/>
      <c r="D5" s="66"/>
      <c r="E5" s="66"/>
      <c r="F5" s="66"/>
      <c r="G5" s="66"/>
      <c r="H5" s="66"/>
      <c r="I5" s="66"/>
      <c r="J5" s="66"/>
      <c r="K5" s="66"/>
      <c r="L5" s="66"/>
      <c r="M5" s="66"/>
      <c r="N5" s="66"/>
      <c r="O5" s="66"/>
      <c r="P5" s="66"/>
    </row>
    <row r="6" spans="1:16" ht="18.75" x14ac:dyDescent="0.3">
      <c r="B6" s="12"/>
      <c r="C6" s="13"/>
      <c r="D6" s="12"/>
    </row>
    <row r="7" spans="1:16" ht="40.5" customHeight="1" x14ac:dyDescent="0.25">
      <c r="A7" s="14"/>
      <c r="B7" s="15" t="s">
        <v>0</v>
      </c>
      <c r="C7" s="15" t="s">
        <v>1</v>
      </c>
      <c r="D7" s="16" t="s">
        <v>151</v>
      </c>
      <c r="E7" s="36" t="s">
        <v>154</v>
      </c>
      <c r="F7" s="36" t="s">
        <v>151</v>
      </c>
      <c r="G7" s="36" t="s">
        <v>160</v>
      </c>
      <c r="H7" s="36" t="s">
        <v>151</v>
      </c>
      <c r="I7" s="36" t="s">
        <v>200</v>
      </c>
      <c r="J7" s="36" t="s">
        <v>151</v>
      </c>
      <c r="K7" s="36" t="s">
        <v>205</v>
      </c>
      <c r="L7" s="36" t="s">
        <v>151</v>
      </c>
      <c r="M7" s="36" t="s">
        <v>208</v>
      </c>
      <c r="N7" s="36" t="s">
        <v>151</v>
      </c>
      <c r="O7" s="40" t="s">
        <v>218</v>
      </c>
      <c r="P7" s="51" t="s">
        <v>151</v>
      </c>
    </row>
    <row r="8" spans="1:16" ht="21" customHeight="1" x14ac:dyDescent="0.25">
      <c r="B8" s="17" t="s">
        <v>2</v>
      </c>
      <c r="C8" s="17" t="s">
        <v>3</v>
      </c>
      <c r="D8" s="1">
        <f>SUM(D9+D12+D14+D16+D20+D23+D25+D35+D39+D42+D44+D47)</f>
        <v>49371232000</v>
      </c>
      <c r="E8" s="1">
        <f t="shared" ref="E8:F8" si="0">SUM(E9+E12+E14+E16+E20+E23+E25+E35+E39+E42+E44+E47)</f>
        <v>-1441220000</v>
      </c>
      <c r="F8" s="1">
        <f t="shared" si="0"/>
        <v>47930012000</v>
      </c>
      <c r="G8" s="1">
        <f>SUM(G9+G12+G14+G16+G20+G23+G25+G35+G39+G42+G44+G47)</f>
        <v>11000000</v>
      </c>
      <c r="H8" s="1">
        <f>SUM(H9+H12+H14+H16+H20+H23+H25+H35+H39+H42+H44+H47)</f>
        <v>47941012000</v>
      </c>
      <c r="I8" s="1">
        <f t="shared" ref="I8:J8" si="1">SUM(I9+I12+I14+I16+I20+I23+I25+I35+I39+I42+I44+I47)</f>
        <v>1868358491</v>
      </c>
      <c r="J8" s="1">
        <f t="shared" si="1"/>
        <v>49809370491</v>
      </c>
      <c r="K8" s="1">
        <f>SUM(K9+K12+K14+K16+K20+K23+K25+K35+K39+K42+K44+K47)</f>
        <v>0</v>
      </c>
      <c r="L8" s="1">
        <f>SUM(L9+L12+L14+L16+L20+L23+L25+L35+L39+L42+L44+L47)</f>
        <v>49809370491</v>
      </c>
      <c r="M8" s="1">
        <f>SUM(M9+M12+M14+M16+M20+M23+M25+M35+M39+M42+M44+M47)</f>
        <v>2372765187</v>
      </c>
      <c r="N8" s="1">
        <f>SUM(N9+N12+N14+N16+N20+N23+N25+N35+N39+N42+N44+N47)</f>
        <v>52182135678</v>
      </c>
      <c r="O8" s="1">
        <f t="shared" ref="O8:P8" si="2">SUM(O9+O12+O14+O16+O20+O23+O25+O35+O39+O42+O44+O47)</f>
        <v>2970700776</v>
      </c>
      <c r="P8" s="52">
        <f t="shared" si="2"/>
        <v>55152836454</v>
      </c>
    </row>
    <row r="9" spans="1:16" ht="17.25" customHeight="1" x14ac:dyDescent="0.25">
      <c r="B9" s="17" t="s">
        <v>60</v>
      </c>
      <c r="C9" s="17" t="s">
        <v>4</v>
      </c>
      <c r="D9" s="1">
        <f>D10+D11</f>
        <v>28042379000</v>
      </c>
      <c r="E9" s="1">
        <f t="shared" ref="E9" si="3">E10+E11</f>
        <v>11245000</v>
      </c>
      <c r="F9" s="1">
        <f t="shared" ref="F9:J9" si="4">F10+F11</f>
        <v>28053624000</v>
      </c>
      <c r="G9" s="1">
        <f t="shared" si="4"/>
        <v>0</v>
      </c>
      <c r="H9" s="1">
        <f t="shared" si="4"/>
        <v>28053624000</v>
      </c>
      <c r="I9" s="1">
        <f t="shared" si="4"/>
        <v>1868358491</v>
      </c>
      <c r="J9" s="1">
        <f t="shared" si="4"/>
        <v>29921982491</v>
      </c>
      <c r="K9" s="1">
        <f>K10+K11</f>
        <v>0</v>
      </c>
      <c r="L9" s="1">
        <f>L10+L11</f>
        <v>29921982491</v>
      </c>
      <c r="M9" s="1">
        <f>M10+M11</f>
        <v>1878295187</v>
      </c>
      <c r="N9" s="1">
        <f>N10+N11</f>
        <v>31800277678</v>
      </c>
      <c r="O9" s="1">
        <f t="shared" ref="O9:P9" si="5">O10+O11</f>
        <v>2104865776</v>
      </c>
      <c r="P9" s="52">
        <f t="shared" si="5"/>
        <v>33905143454</v>
      </c>
    </row>
    <row r="10" spans="1:16" ht="21.75" customHeight="1" x14ac:dyDescent="0.25">
      <c r="B10" s="7" t="s">
        <v>61</v>
      </c>
      <c r="C10" s="7" t="s">
        <v>5</v>
      </c>
      <c r="D10" s="42">
        <v>13183920000</v>
      </c>
      <c r="E10" s="27"/>
      <c r="F10" s="42">
        <f>D10+E10</f>
        <v>13183920000</v>
      </c>
      <c r="G10" s="27"/>
      <c r="H10" s="42">
        <f>F10+G10</f>
        <v>13183920000</v>
      </c>
      <c r="I10" s="42">
        <v>1868358491</v>
      </c>
      <c r="J10" s="42">
        <f>H10+I10</f>
        <v>15052278491</v>
      </c>
      <c r="K10" s="42"/>
      <c r="L10" s="42">
        <f>J10+K10</f>
        <v>15052278491</v>
      </c>
      <c r="M10" s="47">
        <f>1581533747-38560</f>
        <v>1581495187</v>
      </c>
      <c r="N10" s="42">
        <f>L10+M10</f>
        <v>16633773678</v>
      </c>
      <c r="O10" s="47">
        <v>1574865776</v>
      </c>
      <c r="P10" s="53">
        <f>N10+O10</f>
        <v>18208639454</v>
      </c>
    </row>
    <row r="11" spans="1:16" ht="18" customHeight="1" x14ac:dyDescent="0.25">
      <c r="B11" s="7" t="s">
        <v>59</v>
      </c>
      <c r="C11" s="7" t="s">
        <v>6</v>
      </c>
      <c r="D11" s="42">
        <v>14858459000</v>
      </c>
      <c r="E11" s="27">
        <v>11245000</v>
      </c>
      <c r="F11" s="42">
        <f>D11+E11</f>
        <v>14869704000</v>
      </c>
      <c r="G11" s="27"/>
      <c r="H11" s="42">
        <f>F11+G11</f>
        <v>14869704000</v>
      </c>
      <c r="I11" s="27"/>
      <c r="J11" s="42">
        <f>H11+I11</f>
        <v>14869704000</v>
      </c>
      <c r="K11" s="27"/>
      <c r="L11" s="42">
        <f>J11+K11</f>
        <v>14869704000</v>
      </c>
      <c r="M11" s="47">
        <v>296800000</v>
      </c>
      <c r="N11" s="42">
        <f>L11+M11</f>
        <v>15166504000</v>
      </c>
      <c r="O11" s="47">
        <v>530000000</v>
      </c>
      <c r="P11" s="53">
        <f>N11+O11</f>
        <v>15696504000</v>
      </c>
    </row>
    <row r="12" spans="1:16" ht="52.5" customHeight="1" x14ac:dyDescent="0.25">
      <c r="B12" s="17" t="s">
        <v>7</v>
      </c>
      <c r="C12" s="17" t="s">
        <v>8</v>
      </c>
      <c r="D12" s="1">
        <f>D13</f>
        <v>11217200000</v>
      </c>
      <c r="E12" s="1">
        <f t="shared" ref="E12" si="6">E13</f>
        <v>-1453768000</v>
      </c>
      <c r="F12" s="1">
        <f>F13</f>
        <v>9763432000</v>
      </c>
      <c r="G12" s="1">
        <f>G13</f>
        <v>0</v>
      </c>
      <c r="H12" s="1">
        <f>H13</f>
        <v>9763432000</v>
      </c>
      <c r="I12" s="1">
        <f t="shared" ref="I12:J12" si="7">I13</f>
        <v>0</v>
      </c>
      <c r="J12" s="1">
        <f t="shared" si="7"/>
        <v>9763432000</v>
      </c>
      <c r="K12" s="1">
        <f>K13</f>
        <v>0</v>
      </c>
      <c r="L12" s="1">
        <f>L13</f>
        <v>9763432000</v>
      </c>
      <c r="M12" s="1">
        <f>M13</f>
        <v>163000000</v>
      </c>
      <c r="N12" s="1">
        <f>N13</f>
        <v>9926432000</v>
      </c>
      <c r="O12" s="1">
        <f t="shared" ref="O12:P12" si="8">O13</f>
        <v>810200000</v>
      </c>
      <c r="P12" s="52">
        <f t="shared" si="8"/>
        <v>10736632000</v>
      </c>
    </row>
    <row r="13" spans="1:16" ht="50.25" customHeight="1" x14ac:dyDescent="0.25">
      <c r="B13" s="7" t="s">
        <v>9</v>
      </c>
      <c r="C13" s="7" t="s">
        <v>10</v>
      </c>
      <c r="D13" s="42">
        <v>11217200000</v>
      </c>
      <c r="E13" s="27">
        <v>-1453768000</v>
      </c>
      <c r="F13" s="42">
        <f>D13+E13</f>
        <v>9763432000</v>
      </c>
      <c r="G13" s="42"/>
      <c r="H13" s="42">
        <f>F13+G13</f>
        <v>9763432000</v>
      </c>
      <c r="I13" s="42"/>
      <c r="J13" s="42">
        <f>H13+I13</f>
        <v>9763432000</v>
      </c>
      <c r="K13" s="42"/>
      <c r="L13" s="42">
        <f>J13+K13</f>
        <v>9763432000</v>
      </c>
      <c r="M13" s="42">
        <v>163000000</v>
      </c>
      <c r="N13" s="42">
        <f>L13+M13</f>
        <v>9926432000</v>
      </c>
      <c r="O13" s="42">
        <v>810200000</v>
      </c>
      <c r="P13" s="53">
        <f>N13+O13</f>
        <v>10736632000</v>
      </c>
    </row>
    <row r="14" spans="1:16" ht="23.25" customHeight="1" x14ac:dyDescent="0.25">
      <c r="B14" s="17" t="s">
        <v>57</v>
      </c>
      <c r="C14" s="17" t="s">
        <v>11</v>
      </c>
      <c r="D14" s="1">
        <f>D15</f>
        <v>1890381000</v>
      </c>
      <c r="E14" s="1">
        <f t="shared" ref="E14:F14" si="9">E15</f>
        <v>0</v>
      </c>
      <c r="F14" s="1">
        <f t="shared" si="9"/>
        <v>1890381000</v>
      </c>
      <c r="G14" s="1">
        <f>G15</f>
        <v>0</v>
      </c>
      <c r="H14" s="1">
        <f>H15</f>
        <v>1890381000</v>
      </c>
      <c r="I14" s="1">
        <f t="shared" ref="I14:J14" si="10">I15</f>
        <v>0</v>
      </c>
      <c r="J14" s="1">
        <f t="shared" si="10"/>
        <v>1890381000</v>
      </c>
      <c r="K14" s="1">
        <f>K15</f>
        <v>0</v>
      </c>
      <c r="L14" s="1">
        <f>L15</f>
        <v>1890381000</v>
      </c>
      <c r="M14" s="1">
        <f>M15</f>
        <v>293800000</v>
      </c>
      <c r="N14" s="1">
        <f>N15</f>
        <v>2184181000</v>
      </c>
      <c r="O14" s="1">
        <f t="shared" ref="O14:P14" si="11">O15</f>
        <v>54465000</v>
      </c>
      <c r="P14" s="52">
        <f t="shared" si="11"/>
        <v>2238646000</v>
      </c>
    </row>
    <row r="15" spans="1:16" ht="33.75" customHeight="1" x14ac:dyDescent="0.25">
      <c r="B15" s="7" t="s">
        <v>58</v>
      </c>
      <c r="C15" s="7" t="s">
        <v>12</v>
      </c>
      <c r="D15" s="42">
        <v>1890381000</v>
      </c>
      <c r="E15" s="27"/>
      <c r="F15" s="42">
        <f>D15+E15</f>
        <v>1890381000</v>
      </c>
      <c r="G15" s="27"/>
      <c r="H15" s="42">
        <f>F15+G15</f>
        <v>1890381000</v>
      </c>
      <c r="I15" s="27"/>
      <c r="J15" s="42">
        <f>H15+I15</f>
        <v>1890381000</v>
      </c>
      <c r="K15" s="27"/>
      <c r="L15" s="42">
        <f>J15+K15</f>
        <v>1890381000</v>
      </c>
      <c r="M15" s="42">
        <v>293800000</v>
      </c>
      <c r="N15" s="42">
        <f>L15+M15</f>
        <v>2184181000</v>
      </c>
      <c r="O15" s="42">
        <v>54465000</v>
      </c>
      <c r="P15" s="53">
        <f>N15+O15</f>
        <v>2238646000</v>
      </c>
    </row>
    <row r="16" spans="1:16" ht="22.5" customHeight="1" x14ac:dyDescent="0.25">
      <c r="B16" s="17" t="s">
        <v>53</v>
      </c>
      <c r="C16" s="17" t="s">
        <v>13</v>
      </c>
      <c r="D16" s="1">
        <f>SUM(D17:D19)</f>
        <v>7177056000</v>
      </c>
      <c r="E16" s="1">
        <f t="shared" ref="E16:F16" si="12">SUM(E17:E19)</f>
        <v>0</v>
      </c>
      <c r="F16" s="1">
        <f t="shared" si="12"/>
        <v>7177056000</v>
      </c>
      <c r="G16" s="1">
        <f t="shared" ref="G16:J16" si="13">SUM(G17:G19)</f>
        <v>0</v>
      </c>
      <c r="H16" s="1">
        <f t="shared" si="13"/>
        <v>7177056000</v>
      </c>
      <c r="I16" s="1">
        <f t="shared" si="13"/>
        <v>0</v>
      </c>
      <c r="J16" s="1">
        <f t="shared" si="13"/>
        <v>7177056000</v>
      </c>
      <c r="K16" s="1">
        <f>SUM(K17:K19)</f>
        <v>0</v>
      </c>
      <c r="L16" s="1">
        <f>SUM(L17:L19)</f>
        <v>7177056000</v>
      </c>
      <c r="M16" s="1">
        <f>SUM(M17:M19)</f>
        <v>0</v>
      </c>
      <c r="N16" s="1">
        <f>SUM(N17:N19)</f>
        <v>7177056000</v>
      </c>
      <c r="O16" s="1">
        <f t="shared" ref="O16:P16" si="14">SUM(O17:O19)</f>
        <v>0</v>
      </c>
      <c r="P16" s="52">
        <f t="shared" si="14"/>
        <v>7177056000</v>
      </c>
    </row>
    <row r="17" spans="2:16" ht="19.5" customHeight="1" x14ac:dyDescent="0.25">
      <c r="B17" s="7" t="s">
        <v>54</v>
      </c>
      <c r="C17" s="7" t="s">
        <v>14</v>
      </c>
      <c r="D17" s="42">
        <v>6279600000</v>
      </c>
      <c r="E17" s="27"/>
      <c r="F17" s="42">
        <f>D17+E17</f>
        <v>6279600000</v>
      </c>
      <c r="G17" s="27"/>
      <c r="H17" s="42">
        <f>F17+G17</f>
        <v>6279600000</v>
      </c>
      <c r="I17" s="27"/>
      <c r="J17" s="42">
        <f>H17+I17</f>
        <v>6279600000</v>
      </c>
      <c r="K17" s="27"/>
      <c r="L17" s="42">
        <f>J17+K17</f>
        <v>6279600000</v>
      </c>
      <c r="M17" s="27"/>
      <c r="N17" s="42">
        <f>L17+M17</f>
        <v>6279600000</v>
      </c>
      <c r="O17" s="27"/>
      <c r="P17" s="53">
        <f>N17+O17</f>
        <v>6279600000</v>
      </c>
    </row>
    <row r="18" spans="2:16" ht="21" customHeight="1" x14ac:dyDescent="0.25">
      <c r="B18" s="7" t="s">
        <v>55</v>
      </c>
      <c r="C18" s="7" t="s">
        <v>15</v>
      </c>
      <c r="D18" s="42">
        <v>894600000</v>
      </c>
      <c r="E18" s="27"/>
      <c r="F18" s="42">
        <f t="shared" ref="F18:F19" si="15">D18+E18</f>
        <v>894600000</v>
      </c>
      <c r="G18" s="27"/>
      <c r="H18" s="42">
        <f t="shared" ref="H18:H19" si="16">F18+G18</f>
        <v>894600000</v>
      </c>
      <c r="I18" s="27"/>
      <c r="J18" s="42">
        <f t="shared" ref="J18:J19" si="17">H18+I18</f>
        <v>894600000</v>
      </c>
      <c r="K18" s="27"/>
      <c r="L18" s="42">
        <f t="shared" ref="L18:L19" si="18">J18+K18</f>
        <v>894600000</v>
      </c>
      <c r="M18" s="27"/>
      <c r="N18" s="42">
        <f t="shared" ref="N18" si="19">L18+M18</f>
        <v>894600000</v>
      </c>
      <c r="O18" s="27"/>
      <c r="P18" s="53">
        <f t="shared" ref="P18:P19" si="20">N18+O18</f>
        <v>894600000</v>
      </c>
    </row>
    <row r="19" spans="2:16" ht="21.75" customHeight="1" x14ac:dyDescent="0.25">
      <c r="B19" s="7" t="s">
        <v>66</v>
      </c>
      <c r="C19" s="7" t="s">
        <v>67</v>
      </c>
      <c r="D19" s="42">
        <v>2856000</v>
      </c>
      <c r="E19" s="27"/>
      <c r="F19" s="42">
        <f t="shared" si="15"/>
        <v>2856000</v>
      </c>
      <c r="G19" s="27"/>
      <c r="H19" s="42">
        <f t="shared" si="16"/>
        <v>2856000</v>
      </c>
      <c r="I19" s="27"/>
      <c r="J19" s="42">
        <f t="shared" si="17"/>
        <v>2856000</v>
      </c>
      <c r="K19" s="27"/>
      <c r="L19" s="42">
        <f t="shared" si="18"/>
        <v>2856000</v>
      </c>
      <c r="M19" s="27"/>
      <c r="N19" s="42">
        <f>L19+M19</f>
        <v>2856000</v>
      </c>
      <c r="O19" s="27"/>
      <c r="P19" s="53">
        <f t="shared" si="20"/>
        <v>2856000</v>
      </c>
    </row>
    <row r="20" spans="2:16" ht="34.5" customHeight="1" x14ac:dyDescent="0.25">
      <c r="B20" s="17" t="s">
        <v>56</v>
      </c>
      <c r="C20" s="17" t="s">
        <v>16</v>
      </c>
      <c r="D20" s="1">
        <f>D21+D22</f>
        <v>10316000</v>
      </c>
      <c r="E20" s="1">
        <f t="shared" ref="E20" si="21">E21+E22</f>
        <v>1288000</v>
      </c>
      <c r="F20" s="1">
        <f>F21+F22</f>
        <v>11604000</v>
      </c>
      <c r="G20" s="1">
        <f>G21+G22</f>
        <v>0</v>
      </c>
      <c r="H20" s="1">
        <f>H21+H22</f>
        <v>11604000</v>
      </c>
      <c r="I20" s="1">
        <f t="shared" ref="I20:J20" si="22">I21+I22</f>
        <v>0</v>
      </c>
      <c r="J20" s="1">
        <f t="shared" si="22"/>
        <v>11604000</v>
      </c>
      <c r="K20" s="1">
        <f t="shared" ref="K20" si="23">K21+K22</f>
        <v>0</v>
      </c>
      <c r="L20" s="1">
        <f>L21+L22</f>
        <v>11604000</v>
      </c>
      <c r="M20" s="1">
        <f>M21+M22</f>
        <v>0</v>
      </c>
      <c r="N20" s="1">
        <f>N21+N22</f>
        <v>11604000</v>
      </c>
      <c r="O20" s="1">
        <f t="shared" ref="O20:P20" si="24">O21+O22</f>
        <v>0</v>
      </c>
      <c r="P20" s="52">
        <f t="shared" si="24"/>
        <v>11604000</v>
      </c>
    </row>
    <row r="21" spans="2:16" ht="22.5" customHeight="1" x14ac:dyDescent="0.25">
      <c r="B21" s="23" t="s">
        <v>122</v>
      </c>
      <c r="C21" s="23" t="s">
        <v>123</v>
      </c>
      <c r="D21" s="24">
        <v>6316000</v>
      </c>
      <c r="E21" s="27">
        <v>1288000</v>
      </c>
      <c r="F21" s="24">
        <f>D21+E21</f>
        <v>7604000</v>
      </c>
      <c r="G21" s="27"/>
      <c r="H21" s="24">
        <f>F21+G21</f>
        <v>7604000</v>
      </c>
      <c r="I21" s="27"/>
      <c r="J21" s="24">
        <f>H21+I21</f>
        <v>7604000</v>
      </c>
      <c r="K21" s="27"/>
      <c r="L21" s="24">
        <f>J21+K21</f>
        <v>7604000</v>
      </c>
      <c r="M21" s="27"/>
      <c r="N21" s="24">
        <f>L21+M21</f>
        <v>7604000</v>
      </c>
      <c r="O21" s="27"/>
      <c r="P21" s="54">
        <f>N21+O21</f>
        <v>7604000</v>
      </c>
    </row>
    <row r="22" spans="2:16" ht="50.25" customHeight="1" x14ac:dyDescent="0.25">
      <c r="B22" s="7" t="s">
        <v>124</v>
      </c>
      <c r="C22" s="7" t="s">
        <v>125</v>
      </c>
      <c r="D22" s="42">
        <v>4000000</v>
      </c>
      <c r="E22" s="27"/>
      <c r="F22" s="42">
        <f>D22+E22</f>
        <v>4000000</v>
      </c>
      <c r="G22" s="27"/>
      <c r="H22" s="42">
        <f>F22+G22</f>
        <v>4000000</v>
      </c>
      <c r="I22" s="27"/>
      <c r="J22" s="42">
        <f>H22+I22</f>
        <v>4000000</v>
      </c>
      <c r="K22" s="27"/>
      <c r="L22" s="42">
        <f>J22+K22</f>
        <v>4000000</v>
      </c>
      <c r="M22" s="27"/>
      <c r="N22" s="42">
        <f>L22+M22</f>
        <v>4000000</v>
      </c>
      <c r="O22" s="27"/>
      <c r="P22" s="53">
        <f>N22+O22</f>
        <v>4000000</v>
      </c>
    </row>
    <row r="23" spans="2:16" ht="19.5" customHeight="1" x14ac:dyDescent="0.25">
      <c r="B23" s="17" t="s">
        <v>17</v>
      </c>
      <c r="C23" s="17" t="s">
        <v>18</v>
      </c>
      <c r="D23" s="28">
        <v>185614000</v>
      </c>
      <c r="E23" s="29">
        <v>15000</v>
      </c>
      <c r="F23" s="30">
        <f>D23+E23</f>
        <v>185629000</v>
      </c>
      <c r="G23" s="30">
        <v>11000000</v>
      </c>
      <c r="H23" s="30">
        <f>F23+G23</f>
        <v>196629000</v>
      </c>
      <c r="I23" s="30"/>
      <c r="J23" s="30">
        <f>H23+I23</f>
        <v>196629000</v>
      </c>
      <c r="K23" s="30"/>
      <c r="L23" s="30">
        <f>J23+K23</f>
        <v>196629000</v>
      </c>
      <c r="M23" s="30"/>
      <c r="N23" s="48">
        <f>L23+M23</f>
        <v>196629000</v>
      </c>
      <c r="O23" s="30"/>
      <c r="P23" s="55">
        <f t="shared" ref="P23:P24" si="25">N23+O23</f>
        <v>196629000</v>
      </c>
    </row>
    <row r="24" spans="2:16" ht="50.25" hidden="1" customHeight="1" x14ac:dyDescent="0.25">
      <c r="B24" s="7" t="s">
        <v>19</v>
      </c>
      <c r="C24" s="7" t="s">
        <v>20</v>
      </c>
      <c r="D24" s="3"/>
      <c r="E24" s="27"/>
      <c r="F24" s="27"/>
      <c r="G24" s="27"/>
      <c r="H24" s="27"/>
      <c r="I24" s="27"/>
      <c r="J24" s="27"/>
      <c r="K24" s="27"/>
      <c r="L24" s="27"/>
      <c r="M24" s="27"/>
      <c r="N24" s="27"/>
      <c r="O24" s="27"/>
      <c r="P24" s="56">
        <f t="shared" si="25"/>
        <v>0</v>
      </c>
    </row>
    <row r="25" spans="2:16" ht="51.75" customHeight="1" x14ac:dyDescent="0.25">
      <c r="B25" s="17" t="s">
        <v>21</v>
      </c>
      <c r="C25" s="17" t="s">
        <v>22</v>
      </c>
      <c r="D25" s="1">
        <f>SUM(D26,D27,D28,D33)</f>
        <v>109777000</v>
      </c>
      <c r="E25" s="1">
        <f t="shared" ref="E25" si="26">SUM(E26,E27,E28,E33)</f>
        <v>0</v>
      </c>
      <c r="F25" s="1">
        <f>SUM(F26,F27,F28,F33)</f>
        <v>109777000</v>
      </c>
      <c r="G25" s="1">
        <f>SUM(G26,G27,G28,G33)</f>
        <v>0</v>
      </c>
      <c r="H25" s="1">
        <f>SUM(H26,H27,H28,H33)</f>
        <v>109777000</v>
      </c>
      <c r="I25" s="1">
        <f t="shared" ref="I25:J25" si="27">SUM(I26,I27,I28,I33)</f>
        <v>0</v>
      </c>
      <c r="J25" s="1">
        <f t="shared" si="27"/>
        <v>109777000</v>
      </c>
      <c r="K25" s="1">
        <f>SUM(K26,K27,K28,K33)</f>
        <v>0</v>
      </c>
      <c r="L25" s="1">
        <f>SUM(L26,L27,L28,L33)</f>
        <v>109777000</v>
      </c>
      <c r="M25" s="1">
        <f>SUM(M26,M27,M28,M33)</f>
        <v>-15755000</v>
      </c>
      <c r="N25" s="1">
        <f>SUM(N26,N27,N28,N33)</f>
        <v>94022000</v>
      </c>
      <c r="O25" s="1">
        <f t="shared" ref="O25:P25" si="28">SUM(O26,O27,O28,O33)</f>
        <v>0</v>
      </c>
      <c r="P25" s="52">
        <f t="shared" si="28"/>
        <v>94022000</v>
      </c>
    </row>
    <row r="26" spans="2:16" ht="84.75" customHeight="1" x14ac:dyDescent="0.25">
      <c r="B26" s="7" t="s">
        <v>52</v>
      </c>
      <c r="C26" s="7" t="s">
        <v>23</v>
      </c>
      <c r="D26" s="42">
        <v>3765000</v>
      </c>
      <c r="E26" s="27"/>
      <c r="F26" s="42">
        <f>D26+E26</f>
        <v>3765000</v>
      </c>
      <c r="G26" s="27"/>
      <c r="H26" s="42">
        <f>F26+G26</f>
        <v>3765000</v>
      </c>
      <c r="I26" s="27"/>
      <c r="J26" s="42">
        <f>H26+I26</f>
        <v>3765000</v>
      </c>
      <c r="K26" s="27"/>
      <c r="L26" s="42">
        <f>J26+K26</f>
        <v>3765000</v>
      </c>
      <c r="M26" s="42">
        <v>-468000</v>
      </c>
      <c r="N26" s="42">
        <f t="shared" ref="N26:N32" si="29">L26+M26</f>
        <v>3297000</v>
      </c>
      <c r="O26" s="42"/>
      <c r="P26" s="53">
        <f t="shared" ref="P26:P32" si="30">N26+O26</f>
        <v>3297000</v>
      </c>
    </row>
    <row r="27" spans="2:16" ht="66.75" customHeight="1" x14ac:dyDescent="0.25">
      <c r="B27" s="7" t="s">
        <v>51</v>
      </c>
      <c r="C27" s="7" t="s">
        <v>24</v>
      </c>
      <c r="D27" s="42">
        <v>60000000</v>
      </c>
      <c r="E27" s="27"/>
      <c r="F27" s="42">
        <f>D27+E27</f>
        <v>60000000</v>
      </c>
      <c r="G27" s="27"/>
      <c r="H27" s="42">
        <f t="shared" ref="H27" si="31">F27+G27</f>
        <v>60000000</v>
      </c>
      <c r="I27" s="27"/>
      <c r="J27" s="42">
        <f t="shared" ref="J27" si="32">H27+I27</f>
        <v>60000000</v>
      </c>
      <c r="K27" s="27"/>
      <c r="L27" s="42">
        <f>J27+K27</f>
        <v>60000000</v>
      </c>
      <c r="M27" s="27"/>
      <c r="N27" s="42">
        <f t="shared" si="29"/>
        <v>60000000</v>
      </c>
      <c r="O27" s="27"/>
      <c r="P27" s="53">
        <f t="shared" si="30"/>
        <v>60000000</v>
      </c>
    </row>
    <row r="28" spans="2:16" ht="117" customHeight="1" x14ac:dyDescent="0.25">
      <c r="B28" s="7" t="s">
        <v>25</v>
      </c>
      <c r="C28" s="7" t="s">
        <v>62</v>
      </c>
      <c r="D28" s="3">
        <v>27032000</v>
      </c>
      <c r="E28" s="27"/>
      <c r="F28" s="3">
        <f>D28+E28</f>
        <v>27032000</v>
      </c>
      <c r="G28" s="27"/>
      <c r="H28" s="3">
        <f>F28+G28</f>
        <v>27032000</v>
      </c>
      <c r="I28" s="27">
        <f>I29+I30+I31</f>
        <v>0</v>
      </c>
      <c r="J28" s="3">
        <f>H28+I28</f>
        <v>27032000</v>
      </c>
      <c r="K28" s="27">
        <f>K29+K30+K31</f>
        <v>0</v>
      </c>
      <c r="L28" s="3">
        <f>J28+K28</f>
        <v>27032000</v>
      </c>
      <c r="M28" s="3">
        <f>M29+M30+M31+M32</f>
        <v>-5066000</v>
      </c>
      <c r="N28" s="3">
        <f t="shared" si="29"/>
        <v>21966000</v>
      </c>
      <c r="O28" s="3"/>
      <c r="P28" s="57">
        <f t="shared" si="30"/>
        <v>21966000</v>
      </c>
    </row>
    <row r="29" spans="2:16" ht="119.25" customHeight="1" x14ac:dyDescent="0.25">
      <c r="B29" s="4" t="s">
        <v>50</v>
      </c>
      <c r="C29" s="4" t="s">
        <v>219</v>
      </c>
      <c r="D29" s="18">
        <v>17300000</v>
      </c>
      <c r="E29" s="27"/>
      <c r="F29" s="18">
        <f>D29+E29</f>
        <v>17300000</v>
      </c>
      <c r="G29" s="27"/>
      <c r="H29" s="18">
        <f>F29+G29</f>
        <v>17300000</v>
      </c>
      <c r="I29" s="27"/>
      <c r="J29" s="18">
        <f>H29+I29</f>
        <v>17300000</v>
      </c>
      <c r="K29" s="27"/>
      <c r="L29" s="18">
        <f>J29+K29</f>
        <v>17300000</v>
      </c>
      <c r="M29" s="18">
        <v>-5120000</v>
      </c>
      <c r="N29" s="18">
        <f t="shared" si="29"/>
        <v>12180000</v>
      </c>
      <c r="O29" s="18"/>
      <c r="P29" s="58">
        <f t="shared" si="30"/>
        <v>12180000</v>
      </c>
    </row>
    <row r="30" spans="2:16" ht="120" customHeight="1" x14ac:dyDescent="0.25">
      <c r="B30" s="4" t="s">
        <v>49</v>
      </c>
      <c r="C30" s="4" t="s">
        <v>63</v>
      </c>
      <c r="D30" s="18">
        <v>9730000</v>
      </c>
      <c r="E30" s="27"/>
      <c r="F30" s="18">
        <f>D30+E30</f>
        <v>9730000</v>
      </c>
      <c r="G30" s="27"/>
      <c r="H30" s="18">
        <f t="shared" ref="H30:H32" si="33">F30+G30</f>
        <v>9730000</v>
      </c>
      <c r="I30" s="27"/>
      <c r="J30" s="18">
        <f t="shared" ref="J30:J31" si="34">H30+I30</f>
        <v>9730000</v>
      </c>
      <c r="K30" s="27"/>
      <c r="L30" s="18">
        <f>J30+K30</f>
        <v>9730000</v>
      </c>
      <c r="M30" s="27"/>
      <c r="N30" s="18">
        <f t="shared" si="29"/>
        <v>9730000</v>
      </c>
      <c r="O30" s="27"/>
      <c r="P30" s="58">
        <f t="shared" si="30"/>
        <v>9730000</v>
      </c>
    </row>
    <row r="31" spans="2:16" ht="180" customHeight="1" x14ac:dyDescent="0.25">
      <c r="B31" s="4" t="s">
        <v>94</v>
      </c>
      <c r="C31" s="4" t="s">
        <v>95</v>
      </c>
      <c r="D31" s="18">
        <v>2000</v>
      </c>
      <c r="E31" s="27"/>
      <c r="F31" s="18">
        <f t="shared" ref="F31:F32" si="35">D31+E31</f>
        <v>2000</v>
      </c>
      <c r="G31" s="27"/>
      <c r="H31" s="18">
        <f>F31+G31</f>
        <v>2000</v>
      </c>
      <c r="I31" s="27"/>
      <c r="J31" s="18">
        <f t="shared" si="34"/>
        <v>2000</v>
      </c>
      <c r="K31" s="27"/>
      <c r="L31" s="18">
        <f t="shared" ref="L31" si="36">J31+K31</f>
        <v>2000</v>
      </c>
      <c r="M31" s="27"/>
      <c r="N31" s="18">
        <f t="shared" si="29"/>
        <v>2000</v>
      </c>
      <c r="O31" s="27"/>
      <c r="P31" s="58">
        <f t="shared" si="30"/>
        <v>2000</v>
      </c>
    </row>
    <row r="32" spans="2:16" ht="147.75" customHeight="1" x14ac:dyDescent="0.25">
      <c r="B32" s="4" t="s">
        <v>98</v>
      </c>
      <c r="C32" s="4" t="s">
        <v>97</v>
      </c>
      <c r="D32" s="18"/>
      <c r="E32" s="27"/>
      <c r="F32" s="18">
        <f t="shared" si="35"/>
        <v>0</v>
      </c>
      <c r="G32" s="27"/>
      <c r="H32" s="18">
        <f t="shared" si="33"/>
        <v>0</v>
      </c>
      <c r="I32" s="27"/>
      <c r="J32" s="18"/>
      <c r="K32" s="27"/>
      <c r="L32" s="18"/>
      <c r="M32" s="18">
        <v>54000</v>
      </c>
      <c r="N32" s="18">
        <f t="shared" si="29"/>
        <v>54000</v>
      </c>
      <c r="O32" s="18"/>
      <c r="P32" s="58">
        <f t="shared" si="30"/>
        <v>54000</v>
      </c>
    </row>
    <row r="33" spans="2:16" ht="34.5" customHeight="1" x14ac:dyDescent="0.25">
      <c r="B33" s="7" t="s">
        <v>26</v>
      </c>
      <c r="C33" s="7" t="s">
        <v>27</v>
      </c>
      <c r="D33" s="42">
        <v>18980000</v>
      </c>
      <c r="E33" s="27"/>
      <c r="F33" s="42">
        <f>F34</f>
        <v>18980000</v>
      </c>
      <c r="G33" s="42">
        <f>G34</f>
        <v>0</v>
      </c>
      <c r="H33" s="42">
        <f>H34</f>
        <v>18980000</v>
      </c>
      <c r="I33" s="42">
        <f t="shared" ref="I33" si="37">I34</f>
        <v>0</v>
      </c>
      <c r="J33" s="42">
        <f>J34</f>
        <v>18980000</v>
      </c>
      <c r="K33" s="42">
        <f>K34</f>
        <v>0</v>
      </c>
      <c r="L33" s="42">
        <f>L34</f>
        <v>18980000</v>
      </c>
      <c r="M33" s="42">
        <f>M34</f>
        <v>-10221000</v>
      </c>
      <c r="N33" s="42">
        <f>N34</f>
        <v>8759000</v>
      </c>
      <c r="O33" s="42">
        <f t="shared" ref="O33:P33" si="38">O34</f>
        <v>0</v>
      </c>
      <c r="P33" s="53">
        <f t="shared" si="38"/>
        <v>8759000</v>
      </c>
    </row>
    <row r="34" spans="2:16" ht="83.25" customHeight="1" x14ac:dyDescent="0.25">
      <c r="B34" s="4" t="s">
        <v>48</v>
      </c>
      <c r="C34" s="4" t="s">
        <v>28</v>
      </c>
      <c r="D34" s="18">
        <v>18980000</v>
      </c>
      <c r="E34" s="27"/>
      <c r="F34" s="18">
        <f>D34+E34</f>
        <v>18980000</v>
      </c>
      <c r="G34" s="27"/>
      <c r="H34" s="18">
        <f>F34+G34</f>
        <v>18980000</v>
      </c>
      <c r="I34" s="27"/>
      <c r="J34" s="18">
        <f>H34+I34</f>
        <v>18980000</v>
      </c>
      <c r="K34" s="27"/>
      <c r="L34" s="18">
        <f>J34+K34</f>
        <v>18980000</v>
      </c>
      <c r="M34" s="18">
        <v>-10221000</v>
      </c>
      <c r="N34" s="18">
        <f>L34+M34</f>
        <v>8759000</v>
      </c>
      <c r="O34" s="18"/>
      <c r="P34" s="58">
        <f>N34+O34</f>
        <v>8759000</v>
      </c>
    </row>
    <row r="35" spans="2:16" ht="34.5" customHeight="1" x14ac:dyDescent="0.25">
      <c r="B35" s="17" t="s">
        <v>29</v>
      </c>
      <c r="C35" s="17" t="s">
        <v>30</v>
      </c>
      <c r="D35" s="1">
        <f>SUM(D36:D38)</f>
        <v>76705500</v>
      </c>
      <c r="E35" s="1">
        <f t="shared" ref="E35" si="39">SUM(E36:E38)</f>
        <v>0</v>
      </c>
      <c r="F35" s="1">
        <f>SUM(F36:F38)</f>
        <v>76705500</v>
      </c>
      <c r="G35" s="1">
        <f>SUM(G36:G38)</f>
        <v>0</v>
      </c>
      <c r="H35" s="1">
        <f>SUM(H36:H38)</f>
        <v>76705500</v>
      </c>
      <c r="I35" s="1">
        <f>SUM(I36:I38)</f>
        <v>0</v>
      </c>
      <c r="J35" s="1">
        <f t="shared" ref="J35" si="40">SUM(J36:J38)</f>
        <v>76705500</v>
      </c>
      <c r="K35" s="1">
        <f>SUM(K36:K38)</f>
        <v>0</v>
      </c>
      <c r="L35" s="1">
        <f>SUM(L36:L38)</f>
        <v>76705500</v>
      </c>
      <c r="M35" s="1">
        <f>SUM(M36:M38)</f>
        <v>-13530000</v>
      </c>
      <c r="N35" s="1">
        <f>SUM(N36:N38)</f>
        <v>63175500</v>
      </c>
      <c r="O35" s="1">
        <f t="shared" ref="O35:P35" si="41">SUM(O36:O38)</f>
        <v>0</v>
      </c>
      <c r="P35" s="52">
        <f t="shared" si="41"/>
        <v>63175500</v>
      </c>
    </row>
    <row r="36" spans="2:16" ht="33" customHeight="1" x14ac:dyDescent="0.25">
      <c r="B36" s="7" t="s">
        <v>47</v>
      </c>
      <c r="C36" s="7" t="s">
        <v>31</v>
      </c>
      <c r="D36" s="3">
        <v>53930000</v>
      </c>
      <c r="E36" s="27"/>
      <c r="F36" s="3">
        <f>D36+E36</f>
        <v>53930000</v>
      </c>
      <c r="G36" s="27"/>
      <c r="H36" s="3">
        <f>F36+G36</f>
        <v>53930000</v>
      </c>
      <c r="I36" s="27"/>
      <c r="J36" s="3">
        <f>H36+I36</f>
        <v>53930000</v>
      </c>
      <c r="K36" s="27"/>
      <c r="L36" s="3">
        <f>J36+K36</f>
        <v>53930000</v>
      </c>
      <c r="M36" s="3">
        <v>-18530000</v>
      </c>
      <c r="N36" s="3">
        <f>L36+M36</f>
        <v>35400000</v>
      </c>
      <c r="O36" s="3"/>
      <c r="P36" s="57">
        <f>N36+O36</f>
        <v>35400000</v>
      </c>
    </row>
    <row r="37" spans="2:16" ht="18.75" customHeight="1" x14ac:dyDescent="0.25">
      <c r="B37" s="7" t="s">
        <v>65</v>
      </c>
      <c r="C37" s="7" t="s">
        <v>32</v>
      </c>
      <c r="D37" s="3">
        <v>4600000</v>
      </c>
      <c r="E37" s="27"/>
      <c r="F37" s="3">
        <f t="shared" ref="F37:F38" si="42">D37+E37</f>
        <v>4600000</v>
      </c>
      <c r="G37" s="27"/>
      <c r="H37" s="3">
        <f t="shared" ref="H37:H38" si="43">F37+G37</f>
        <v>4600000</v>
      </c>
      <c r="I37" s="27"/>
      <c r="J37" s="3">
        <f t="shared" ref="J37:J38" si="44">H37+I37</f>
        <v>4600000</v>
      </c>
      <c r="K37" s="27"/>
      <c r="L37" s="3">
        <f t="shared" ref="L37" si="45">J37+K37</f>
        <v>4600000</v>
      </c>
      <c r="M37" s="27"/>
      <c r="N37" s="3">
        <f t="shared" ref="N37" si="46">L37+M37</f>
        <v>4600000</v>
      </c>
      <c r="O37" s="27"/>
      <c r="P37" s="57">
        <f>N37+O37</f>
        <v>4600000</v>
      </c>
    </row>
    <row r="38" spans="2:16" ht="18.75" customHeight="1" x14ac:dyDescent="0.25">
      <c r="B38" s="7" t="s">
        <v>46</v>
      </c>
      <c r="C38" s="7" t="s">
        <v>33</v>
      </c>
      <c r="D38" s="3">
        <v>18175500</v>
      </c>
      <c r="E38" s="27"/>
      <c r="F38" s="3">
        <f t="shared" si="42"/>
        <v>18175500</v>
      </c>
      <c r="G38" s="27"/>
      <c r="H38" s="3">
        <f t="shared" si="43"/>
        <v>18175500</v>
      </c>
      <c r="I38" s="27"/>
      <c r="J38" s="3">
        <f t="shared" si="44"/>
        <v>18175500</v>
      </c>
      <c r="K38" s="27"/>
      <c r="L38" s="3">
        <f>J38+K38</f>
        <v>18175500</v>
      </c>
      <c r="M38" s="3">
        <v>5000000</v>
      </c>
      <c r="N38" s="3">
        <f>L38+M38</f>
        <v>23175500</v>
      </c>
      <c r="O38" s="3"/>
      <c r="P38" s="57">
        <f>N38+O38</f>
        <v>23175500</v>
      </c>
    </row>
    <row r="39" spans="2:16" ht="33.75" customHeight="1" x14ac:dyDescent="0.25">
      <c r="B39" s="17" t="s">
        <v>34</v>
      </c>
      <c r="C39" s="17" t="s">
        <v>64</v>
      </c>
      <c r="D39" s="1">
        <v>48032700</v>
      </c>
      <c r="E39" s="29"/>
      <c r="F39" s="30">
        <f>D39+E39</f>
        <v>48032700</v>
      </c>
      <c r="G39" s="29"/>
      <c r="H39" s="30">
        <f>F39+G39</f>
        <v>48032700</v>
      </c>
      <c r="I39" s="29"/>
      <c r="J39" s="43">
        <f>H39+I39</f>
        <v>48032700</v>
      </c>
      <c r="K39" s="29"/>
      <c r="L39" s="43">
        <f>J39+K39</f>
        <v>48032700</v>
      </c>
      <c r="M39" s="43">
        <v>66795000</v>
      </c>
      <c r="N39" s="43">
        <f>L39+M39</f>
        <v>114827700</v>
      </c>
      <c r="O39" s="43"/>
      <c r="P39" s="59">
        <f>N39+O39</f>
        <v>114827700</v>
      </c>
    </row>
    <row r="40" spans="2:16" ht="18.75" hidden="1" customHeight="1" x14ac:dyDescent="0.25">
      <c r="B40" s="21" t="s">
        <v>82</v>
      </c>
      <c r="C40" s="22" t="s">
        <v>83</v>
      </c>
      <c r="D40" s="3"/>
      <c r="E40" s="27"/>
      <c r="F40" s="27"/>
      <c r="G40" s="27"/>
      <c r="H40" s="27"/>
      <c r="I40" s="27"/>
      <c r="J40" s="44"/>
      <c r="K40" s="27"/>
      <c r="L40" s="44"/>
      <c r="M40" s="27"/>
      <c r="N40" s="44">
        <f t="shared" ref="N40:N43" si="47">L40+M40</f>
        <v>0</v>
      </c>
      <c r="O40" s="27"/>
      <c r="P40" s="60"/>
    </row>
    <row r="41" spans="2:16" ht="18.75" hidden="1" customHeight="1" x14ac:dyDescent="0.25">
      <c r="B41" s="21" t="s">
        <v>84</v>
      </c>
      <c r="C41" s="33" t="s">
        <v>85</v>
      </c>
      <c r="D41" s="3"/>
      <c r="E41" s="27"/>
      <c r="F41" s="27"/>
      <c r="G41" s="27"/>
      <c r="H41" s="27"/>
      <c r="I41" s="27"/>
      <c r="J41" s="44"/>
      <c r="K41" s="27"/>
      <c r="L41" s="44"/>
      <c r="M41" s="27"/>
      <c r="N41" s="44">
        <f t="shared" si="47"/>
        <v>0</v>
      </c>
      <c r="O41" s="27"/>
      <c r="P41" s="60"/>
    </row>
    <row r="42" spans="2:16" ht="33.75" customHeight="1" x14ac:dyDescent="0.25">
      <c r="B42" s="17" t="s">
        <v>35</v>
      </c>
      <c r="C42" s="17" t="s">
        <v>36</v>
      </c>
      <c r="D42" s="1">
        <v>33137000</v>
      </c>
      <c r="E42" s="29"/>
      <c r="F42" s="30">
        <f>D42+E42</f>
        <v>33137000</v>
      </c>
      <c r="G42" s="27"/>
      <c r="H42" s="30">
        <f>F42+G42</f>
        <v>33137000</v>
      </c>
      <c r="I42" s="27"/>
      <c r="J42" s="43">
        <f>H42+I42</f>
        <v>33137000</v>
      </c>
      <c r="K42" s="27"/>
      <c r="L42" s="43">
        <f>J42+K42</f>
        <v>33137000</v>
      </c>
      <c r="M42" s="27"/>
      <c r="N42" s="43">
        <f>L42+M42</f>
        <v>33137000</v>
      </c>
      <c r="O42" s="27"/>
      <c r="P42" s="59">
        <f>N42+O42</f>
        <v>33137000</v>
      </c>
    </row>
    <row r="43" spans="2:16" ht="100.5" hidden="1" customHeight="1" x14ac:dyDescent="0.25">
      <c r="B43" s="7" t="s">
        <v>37</v>
      </c>
      <c r="C43" s="7" t="s">
        <v>88</v>
      </c>
      <c r="D43" s="3"/>
      <c r="E43" s="27"/>
      <c r="F43" s="27"/>
      <c r="G43" s="27"/>
      <c r="H43" s="27"/>
      <c r="I43" s="27"/>
      <c r="J43" s="44"/>
      <c r="K43" s="27"/>
      <c r="L43" s="44"/>
      <c r="M43" s="27"/>
      <c r="N43" s="44">
        <f t="shared" si="47"/>
        <v>0</v>
      </c>
      <c r="O43" s="27"/>
      <c r="P43" s="60">
        <f t="shared" ref="P43:P44" si="48">N43+O43</f>
        <v>0</v>
      </c>
    </row>
    <row r="44" spans="2:16" ht="19.5" customHeight="1" x14ac:dyDescent="0.25">
      <c r="B44" s="17" t="s">
        <v>38</v>
      </c>
      <c r="C44" s="17" t="s">
        <v>39</v>
      </c>
      <c r="D44" s="1">
        <v>580628800</v>
      </c>
      <c r="E44" s="29"/>
      <c r="F44" s="30">
        <f>D44+E44</f>
        <v>580628800</v>
      </c>
      <c r="G44" s="27"/>
      <c r="H44" s="30">
        <f>F44+G44</f>
        <v>580628800</v>
      </c>
      <c r="I44" s="27"/>
      <c r="J44" s="43">
        <f>H44+I44</f>
        <v>580628800</v>
      </c>
      <c r="K44" s="27"/>
      <c r="L44" s="43">
        <f>J44+K44</f>
        <v>580628800</v>
      </c>
      <c r="M44" s="27"/>
      <c r="N44" s="43">
        <f>L44+M44</f>
        <v>580628800</v>
      </c>
      <c r="O44" s="27"/>
      <c r="P44" s="59">
        <f t="shared" si="48"/>
        <v>580628800</v>
      </c>
    </row>
    <row r="45" spans="2:16" ht="49.5" hidden="1" customHeight="1" x14ac:dyDescent="0.25">
      <c r="B45" s="7" t="s">
        <v>68</v>
      </c>
      <c r="C45" s="7" t="s">
        <v>69</v>
      </c>
      <c r="D45" s="3"/>
      <c r="E45" s="27"/>
      <c r="F45" s="27"/>
      <c r="G45" s="27"/>
      <c r="H45" s="27"/>
      <c r="I45" s="27"/>
      <c r="J45" s="44"/>
      <c r="K45" s="27"/>
      <c r="L45" s="44"/>
      <c r="M45" s="27"/>
      <c r="N45" s="44"/>
      <c r="O45" s="27"/>
      <c r="P45" s="60"/>
    </row>
    <row r="46" spans="2:16" ht="65.25" hidden="1" customHeight="1" x14ac:dyDescent="0.25">
      <c r="B46" s="7" t="s">
        <v>40</v>
      </c>
      <c r="C46" s="7" t="s">
        <v>41</v>
      </c>
      <c r="D46" s="3"/>
      <c r="E46" s="27"/>
      <c r="F46" s="27"/>
      <c r="G46" s="27"/>
      <c r="H46" s="27"/>
      <c r="I46" s="27"/>
      <c r="J46" s="44"/>
      <c r="K46" s="27"/>
      <c r="L46" s="44"/>
      <c r="M46" s="27"/>
      <c r="N46" s="44"/>
      <c r="O46" s="27"/>
      <c r="P46" s="60"/>
    </row>
    <row r="47" spans="2:16" ht="17.25" customHeight="1" x14ac:dyDescent="0.25">
      <c r="B47" s="17" t="s">
        <v>42</v>
      </c>
      <c r="C47" s="17" t="s">
        <v>43</v>
      </c>
      <c r="D47" s="1">
        <f>D48</f>
        <v>5000</v>
      </c>
      <c r="E47" s="1">
        <f t="shared" ref="E47" si="49">E48</f>
        <v>0</v>
      </c>
      <c r="F47" s="1">
        <f>F48</f>
        <v>5000</v>
      </c>
      <c r="G47" s="1">
        <f>G48</f>
        <v>0</v>
      </c>
      <c r="H47" s="1">
        <f>H48</f>
        <v>5000</v>
      </c>
      <c r="I47" s="1">
        <f t="shared" ref="I47:J47" si="50">I48</f>
        <v>0</v>
      </c>
      <c r="J47" s="1">
        <f t="shared" si="50"/>
        <v>5000</v>
      </c>
      <c r="K47" s="1">
        <f>K48</f>
        <v>0</v>
      </c>
      <c r="L47" s="1">
        <f>L48</f>
        <v>5000</v>
      </c>
      <c r="M47" s="1">
        <f>M48</f>
        <v>160000</v>
      </c>
      <c r="N47" s="1">
        <f>N48</f>
        <v>165000</v>
      </c>
      <c r="O47" s="1">
        <f t="shared" ref="O47:P47" si="51">O48</f>
        <v>1170000</v>
      </c>
      <c r="P47" s="52">
        <f t="shared" si="51"/>
        <v>1335000</v>
      </c>
    </row>
    <row r="48" spans="2:16" ht="32.25" customHeight="1" x14ac:dyDescent="0.25">
      <c r="B48" s="7" t="s">
        <v>44</v>
      </c>
      <c r="C48" s="7" t="s">
        <v>45</v>
      </c>
      <c r="D48" s="3">
        <v>5000</v>
      </c>
      <c r="E48" s="27"/>
      <c r="F48" s="3">
        <f>D48+E48</f>
        <v>5000</v>
      </c>
      <c r="G48" s="27"/>
      <c r="H48" s="3">
        <f>F48+G48</f>
        <v>5000</v>
      </c>
      <c r="I48" s="27"/>
      <c r="J48" s="3">
        <f>H48+I48</f>
        <v>5000</v>
      </c>
      <c r="K48" s="27"/>
      <c r="L48" s="3">
        <f>J48+K48</f>
        <v>5000</v>
      </c>
      <c r="M48" s="3">
        <v>160000</v>
      </c>
      <c r="N48" s="3">
        <f>L48+M48</f>
        <v>165000</v>
      </c>
      <c r="O48" s="3">
        <v>1170000</v>
      </c>
      <c r="P48" s="57">
        <f>N48+O48</f>
        <v>1335000</v>
      </c>
    </row>
    <row r="49" spans="1:16" ht="18" customHeight="1" x14ac:dyDescent="0.25">
      <c r="A49" s="19"/>
      <c r="B49" s="17" t="s">
        <v>70</v>
      </c>
      <c r="C49" s="17" t="s">
        <v>71</v>
      </c>
      <c r="D49" s="2">
        <f>SUM(D50,D109)</f>
        <v>2825371900</v>
      </c>
      <c r="E49" s="2">
        <f>SUM(E50,E109)</f>
        <v>114506600</v>
      </c>
      <c r="F49" s="2">
        <f>SUM(F50,F109)</f>
        <v>3539878500</v>
      </c>
      <c r="G49" s="2">
        <f>SUM(G50,G109)</f>
        <v>3976936435</v>
      </c>
      <c r="H49" s="2">
        <f>SUM(H50,H109)</f>
        <v>7516814935</v>
      </c>
      <c r="I49" s="2">
        <f t="shared" ref="I49:J49" si="52">SUM(I50,I109)</f>
        <v>18697231</v>
      </c>
      <c r="J49" s="2">
        <f t="shared" si="52"/>
        <v>7535512166</v>
      </c>
      <c r="K49" s="2">
        <f>SUM(K50,K109)</f>
        <v>511945361</v>
      </c>
      <c r="L49" s="2">
        <f>SUM(L50,L109)</f>
        <v>8047457527</v>
      </c>
      <c r="M49" s="2">
        <f>SUM(M50,M109)</f>
        <v>89662260</v>
      </c>
      <c r="N49" s="2">
        <f>SUM(N50,N109)</f>
        <v>8137119787</v>
      </c>
      <c r="O49" s="2">
        <f t="shared" ref="O49:P49" si="53">SUM(O50,O109)</f>
        <v>339130450</v>
      </c>
      <c r="P49" s="61">
        <f t="shared" si="53"/>
        <v>8476250237</v>
      </c>
    </row>
    <row r="50" spans="1:16" ht="48" customHeight="1" x14ac:dyDescent="0.25">
      <c r="A50" s="19"/>
      <c r="B50" s="17" t="s">
        <v>72</v>
      </c>
      <c r="C50" s="17" t="s">
        <v>73</v>
      </c>
      <c r="D50" s="1">
        <f>SUM(D51,D55,D82,D100)</f>
        <v>2799222900</v>
      </c>
      <c r="E50" s="1">
        <f>SUM(E51,E55,E82,E100)</f>
        <v>114506600</v>
      </c>
      <c r="F50" s="1">
        <f>SUM(F51,F55,F82,F100)</f>
        <v>3513729500</v>
      </c>
      <c r="G50" s="1">
        <f>SUM(G51,G55,G82,G100)</f>
        <v>3698538200</v>
      </c>
      <c r="H50" s="1">
        <f>SUM(H51,H55,H82,H100)</f>
        <v>7212267700</v>
      </c>
      <c r="I50" s="1">
        <f t="shared" ref="I50:J50" si="54">SUM(I51,I55,I82,I100)</f>
        <v>18697231</v>
      </c>
      <c r="J50" s="1">
        <f t="shared" si="54"/>
        <v>7230964931</v>
      </c>
      <c r="K50" s="1">
        <f>SUM(K51,K55,K82,K100)</f>
        <v>511945361</v>
      </c>
      <c r="L50" s="1">
        <f>SUM(L51,L55,L82,L100)</f>
        <v>7742910292</v>
      </c>
      <c r="M50" s="1">
        <f>SUM(M51,M55,M82,M100)</f>
        <v>89662260</v>
      </c>
      <c r="N50" s="1">
        <f>SUM(N51,N55,N82,N100)</f>
        <v>7832572552</v>
      </c>
      <c r="O50" s="1">
        <f t="shared" ref="O50:P50" si="55">SUM(O51,O55,O82,O100)</f>
        <v>339130450</v>
      </c>
      <c r="P50" s="52">
        <f t="shared" si="55"/>
        <v>8171703002</v>
      </c>
    </row>
    <row r="51" spans="1:16" ht="36" customHeight="1" x14ac:dyDescent="0.25">
      <c r="A51" s="19"/>
      <c r="B51" s="17" t="s">
        <v>137</v>
      </c>
      <c r="C51" s="17" t="s">
        <v>138</v>
      </c>
      <c r="D51" s="2">
        <f>D53</f>
        <v>0</v>
      </c>
      <c r="E51" s="2">
        <f>E53+E52</f>
        <v>0</v>
      </c>
      <c r="F51" s="2">
        <f>F53+F52+F54</f>
        <v>0</v>
      </c>
      <c r="G51" s="2">
        <f>G53+G52+G54</f>
        <v>925606500</v>
      </c>
      <c r="H51" s="2">
        <f>H53+H52+H54</f>
        <v>925606500</v>
      </c>
      <c r="I51" s="2">
        <f t="shared" ref="I51:J51" si="56">I53+I52+I54</f>
        <v>0</v>
      </c>
      <c r="J51" s="2">
        <f t="shared" si="56"/>
        <v>925606500</v>
      </c>
      <c r="K51" s="2">
        <f>K53+K52+K54</f>
        <v>0</v>
      </c>
      <c r="L51" s="2">
        <f>L53+L52+L54</f>
        <v>925606500</v>
      </c>
      <c r="M51" s="2">
        <f>M53+M52+M54</f>
        <v>0</v>
      </c>
      <c r="N51" s="2">
        <f>N53+N52+N54</f>
        <v>925606500</v>
      </c>
      <c r="O51" s="2">
        <f t="shared" ref="O51:P51" si="57">O53+O52+O54</f>
        <v>0</v>
      </c>
      <c r="P51" s="61">
        <f t="shared" si="57"/>
        <v>925606500</v>
      </c>
    </row>
    <row r="52" spans="1:16" ht="50.25" customHeight="1" x14ac:dyDescent="0.25">
      <c r="A52" s="19"/>
      <c r="B52" s="4" t="s">
        <v>156</v>
      </c>
      <c r="C52" s="6" t="s">
        <v>155</v>
      </c>
      <c r="D52" s="42"/>
      <c r="E52" s="31"/>
      <c r="F52" s="5">
        <f>D52+E52</f>
        <v>0</v>
      </c>
      <c r="G52" s="5">
        <v>571584000</v>
      </c>
      <c r="H52" s="5">
        <f>F52+G52</f>
        <v>571584000</v>
      </c>
      <c r="I52" s="5"/>
      <c r="J52" s="5">
        <f>H52+I52</f>
        <v>571584000</v>
      </c>
      <c r="K52" s="5"/>
      <c r="L52" s="5">
        <f>J52+K52</f>
        <v>571584000</v>
      </c>
      <c r="M52" s="5"/>
      <c r="N52" s="5">
        <f>L52+M52</f>
        <v>571584000</v>
      </c>
      <c r="O52" s="5"/>
      <c r="P52" s="62">
        <f>N52+O52</f>
        <v>571584000</v>
      </c>
    </row>
    <row r="53" spans="1:16" ht="48.75" hidden="1" customHeight="1" x14ac:dyDescent="0.25">
      <c r="A53" s="19"/>
      <c r="B53" s="4" t="s">
        <v>129</v>
      </c>
      <c r="C53" s="6" t="s">
        <v>96</v>
      </c>
      <c r="D53" s="42"/>
      <c r="E53" s="31"/>
      <c r="F53" s="5">
        <f>D53+E53</f>
        <v>0</v>
      </c>
      <c r="G53" s="27"/>
      <c r="H53" s="5">
        <f t="shared" ref="H53:H54" si="58">F53+G53</f>
        <v>0</v>
      </c>
      <c r="I53" s="27"/>
      <c r="J53" s="5">
        <f t="shared" ref="J53" si="59">H53+I53</f>
        <v>0</v>
      </c>
      <c r="K53" s="27"/>
      <c r="L53" s="5">
        <f t="shared" ref="L53" si="60">J53+K53</f>
        <v>0</v>
      </c>
      <c r="M53" s="27"/>
      <c r="N53" s="5">
        <f t="shared" ref="N53" si="61">L53+M53</f>
        <v>0</v>
      </c>
      <c r="O53" s="27"/>
      <c r="P53" s="62">
        <f t="shared" ref="P53:P54" si="62">N53+O53</f>
        <v>0</v>
      </c>
    </row>
    <row r="54" spans="1:16" ht="68.25" customHeight="1" x14ac:dyDescent="0.25">
      <c r="A54" s="19"/>
      <c r="B54" s="4" t="s">
        <v>187</v>
      </c>
      <c r="C54" s="6" t="s">
        <v>188</v>
      </c>
      <c r="D54" s="42"/>
      <c r="E54" s="31"/>
      <c r="F54" s="5">
        <v>0</v>
      </c>
      <c r="G54" s="5">
        <v>354022500</v>
      </c>
      <c r="H54" s="5">
        <f t="shared" si="58"/>
        <v>354022500</v>
      </c>
      <c r="I54" s="5"/>
      <c r="J54" s="5">
        <f>H54+I54</f>
        <v>354022500</v>
      </c>
      <c r="K54" s="5"/>
      <c r="L54" s="5">
        <f>J54+K54</f>
        <v>354022500</v>
      </c>
      <c r="M54" s="5"/>
      <c r="N54" s="5">
        <f>L54+M54</f>
        <v>354022500</v>
      </c>
      <c r="O54" s="5"/>
      <c r="P54" s="62">
        <f t="shared" si="62"/>
        <v>354022500</v>
      </c>
    </row>
    <row r="55" spans="1:16" ht="51" customHeight="1" x14ac:dyDescent="0.25">
      <c r="A55" s="19"/>
      <c r="B55" s="17" t="s">
        <v>135</v>
      </c>
      <c r="C55" s="17" t="s">
        <v>136</v>
      </c>
      <c r="D55" s="2">
        <f>SUM(D61:D76)</f>
        <v>371540000</v>
      </c>
      <c r="E55" s="2">
        <f>SUM(E61:E76)</f>
        <v>0</v>
      </c>
      <c r="F55" s="2">
        <f t="shared" ref="F55:J55" si="63">SUM(F56:F81)</f>
        <v>371540000</v>
      </c>
      <c r="G55" s="2">
        <f t="shared" si="63"/>
        <v>1940526100</v>
      </c>
      <c r="H55" s="2">
        <f t="shared" si="63"/>
        <v>2312066100</v>
      </c>
      <c r="I55" s="2">
        <f t="shared" si="63"/>
        <v>511800</v>
      </c>
      <c r="J55" s="2">
        <f t="shared" si="63"/>
        <v>2312577900</v>
      </c>
      <c r="K55" s="2">
        <f>SUM(K56:K81)</f>
        <v>0</v>
      </c>
      <c r="L55" s="2">
        <f>SUM(L56:L81)</f>
        <v>2312577900</v>
      </c>
      <c r="M55" s="2">
        <f>SUM(M56:M81)</f>
        <v>19255993</v>
      </c>
      <c r="N55" s="2">
        <f>SUM(N56:N81)</f>
        <v>2331833893</v>
      </c>
      <c r="O55" s="2">
        <f t="shared" ref="O55" si="64">SUM(O56:O81)</f>
        <v>-750</v>
      </c>
      <c r="P55" s="61">
        <f>SUM(P56:P81)</f>
        <v>2331833143</v>
      </c>
    </row>
    <row r="56" spans="1:16" ht="51" customHeight="1" x14ac:dyDescent="0.25">
      <c r="A56" s="19"/>
      <c r="B56" s="4" t="s">
        <v>161</v>
      </c>
      <c r="C56" s="6" t="s">
        <v>162</v>
      </c>
      <c r="D56" s="2"/>
      <c r="E56" s="2"/>
      <c r="F56" s="5">
        <f t="shared" ref="F56:F59" si="65">D56+E56</f>
        <v>0</v>
      </c>
      <c r="G56" s="37">
        <f>82101200+56984000+81109400+21904400+9261000+50000000+2000000</f>
        <v>303360000</v>
      </c>
      <c r="H56" s="5">
        <f t="shared" ref="H56:H59" si="66">F56+G56</f>
        <v>303360000</v>
      </c>
      <c r="I56" s="5"/>
      <c r="J56" s="5">
        <f>H56+I56</f>
        <v>303360000</v>
      </c>
      <c r="K56" s="5"/>
      <c r="L56" s="5">
        <f>J56+K56</f>
        <v>303360000</v>
      </c>
      <c r="M56" s="5"/>
      <c r="N56" s="5">
        <f t="shared" ref="N56:N81" si="67">L56+M56</f>
        <v>303360000</v>
      </c>
      <c r="O56" s="5"/>
      <c r="P56" s="62">
        <f t="shared" ref="P56:P81" si="68">N56+O56</f>
        <v>303360000</v>
      </c>
    </row>
    <row r="57" spans="1:16" ht="68.25" customHeight="1" x14ac:dyDescent="0.25">
      <c r="A57" s="19"/>
      <c r="B57" s="4" t="s">
        <v>165</v>
      </c>
      <c r="C57" s="6" t="s">
        <v>166</v>
      </c>
      <c r="D57" s="2"/>
      <c r="E57" s="2"/>
      <c r="F57" s="5">
        <f t="shared" si="65"/>
        <v>0</v>
      </c>
      <c r="G57" s="5">
        <f>50000000+9261000+14871000-9261000-50000000</f>
        <v>14871000</v>
      </c>
      <c r="H57" s="5">
        <f t="shared" si="66"/>
        <v>14871000</v>
      </c>
      <c r="I57" s="5"/>
      <c r="J57" s="5">
        <f t="shared" ref="J57:J81" si="69">H57+I57</f>
        <v>14871000</v>
      </c>
      <c r="K57" s="5"/>
      <c r="L57" s="5">
        <f>J57+K57</f>
        <v>14871000</v>
      </c>
      <c r="M57" s="5"/>
      <c r="N57" s="5">
        <f t="shared" si="67"/>
        <v>14871000</v>
      </c>
      <c r="O57" s="5"/>
      <c r="P57" s="62">
        <f t="shared" si="68"/>
        <v>14871000</v>
      </c>
    </row>
    <row r="58" spans="1:16" ht="66.75" customHeight="1" x14ac:dyDescent="0.25">
      <c r="A58" s="19"/>
      <c r="B58" s="4" t="s">
        <v>173</v>
      </c>
      <c r="C58" s="6" t="s">
        <v>174</v>
      </c>
      <c r="D58" s="2"/>
      <c r="E58" s="2"/>
      <c r="F58" s="5">
        <f t="shared" si="65"/>
        <v>0</v>
      </c>
      <c r="G58" s="5">
        <v>15200</v>
      </c>
      <c r="H58" s="5">
        <f t="shared" si="66"/>
        <v>15200</v>
      </c>
      <c r="I58" s="5">
        <v>12800</v>
      </c>
      <c r="J58" s="5">
        <f t="shared" si="69"/>
        <v>28000</v>
      </c>
      <c r="K58" s="5"/>
      <c r="L58" s="5">
        <f>J58+K58</f>
        <v>28000</v>
      </c>
      <c r="M58" s="5">
        <v>10900</v>
      </c>
      <c r="N58" s="5">
        <f t="shared" si="67"/>
        <v>38900</v>
      </c>
      <c r="O58" s="5">
        <v>6700</v>
      </c>
      <c r="P58" s="62">
        <f t="shared" si="68"/>
        <v>45600</v>
      </c>
    </row>
    <row r="59" spans="1:16" ht="69" customHeight="1" x14ac:dyDescent="0.25">
      <c r="A59" s="19"/>
      <c r="B59" s="4" t="s">
        <v>175</v>
      </c>
      <c r="C59" s="6" t="s">
        <v>176</v>
      </c>
      <c r="D59" s="2"/>
      <c r="E59" s="2"/>
      <c r="F59" s="5">
        <f t="shared" si="65"/>
        <v>0</v>
      </c>
      <c r="G59" s="5">
        <f>5090200+14006700</f>
        <v>19096900</v>
      </c>
      <c r="H59" s="5">
        <f t="shared" si="66"/>
        <v>19096900</v>
      </c>
      <c r="I59" s="5"/>
      <c r="J59" s="5">
        <f t="shared" si="69"/>
        <v>19096900</v>
      </c>
      <c r="K59" s="5"/>
      <c r="L59" s="5">
        <f t="shared" ref="L59" si="70">J59+K59</f>
        <v>19096900</v>
      </c>
      <c r="M59" s="5"/>
      <c r="N59" s="5">
        <f t="shared" si="67"/>
        <v>19096900</v>
      </c>
      <c r="O59" s="5"/>
      <c r="P59" s="62">
        <f t="shared" si="68"/>
        <v>19096900</v>
      </c>
    </row>
    <row r="60" spans="1:16" ht="69" customHeight="1" x14ac:dyDescent="0.25">
      <c r="A60" s="19"/>
      <c r="B60" s="4" t="s">
        <v>201</v>
      </c>
      <c r="C60" s="41" t="s">
        <v>202</v>
      </c>
      <c r="D60" s="2"/>
      <c r="E60" s="2"/>
      <c r="F60" s="5"/>
      <c r="G60" s="5"/>
      <c r="H60" s="5"/>
      <c r="I60" s="5">
        <v>499000</v>
      </c>
      <c r="J60" s="5">
        <f t="shared" si="69"/>
        <v>499000</v>
      </c>
      <c r="K60" s="5"/>
      <c r="L60" s="5">
        <f t="shared" ref="L60:L81" si="71">J60+K60</f>
        <v>499000</v>
      </c>
      <c r="M60" s="5"/>
      <c r="N60" s="5">
        <f t="shared" si="67"/>
        <v>499000</v>
      </c>
      <c r="O60" s="5"/>
      <c r="P60" s="62">
        <f t="shared" si="68"/>
        <v>499000</v>
      </c>
    </row>
    <row r="61" spans="1:16" ht="83.25" customHeight="1" x14ac:dyDescent="0.25">
      <c r="A61" s="19"/>
      <c r="B61" s="4" t="s">
        <v>108</v>
      </c>
      <c r="C61" s="6" t="s">
        <v>109</v>
      </c>
      <c r="D61" s="5">
        <v>8580000</v>
      </c>
      <c r="E61" s="27"/>
      <c r="F61" s="5">
        <f>D61+E61</f>
        <v>8580000</v>
      </c>
      <c r="G61" s="27"/>
      <c r="H61" s="5">
        <f>F61+G61</f>
        <v>8580000</v>
      </c>
      <c r="I61" s="27"/>
      <c r="J61" s="5">
        <f t="shared" si="69"/>
        <v>8580000</v>
      </c>
      <c r="K61" s="27"/>
      <c r="L61" s="5">
        <f t="shared" si="71"/>
        <v>8580000</v>
      </c>
      <c r="M61" s="27"/>
      <c r="N61" s="5">
        <f t="shared" si="67"/>
        <v>8580000</v>
      </c>
      <c r="O61" s="27"/>
      <c r="P61" s="62">
        <f t="shared" si="68"/>
        <v>8580000</v>
      </c>
    </row>
    <row r="62" spans="1:16" ht="82.5" customHeight="1" x14ac:dyDescent="0.25">
      <c r="A62" s="19"/>
      <c r="B62" s="4" t="s">
        <v>130</v>
      </c>
      <c r="C62" s="39" t="s">
        <v>131</v>
      </c>
      <c r="D62" s="5"/>
      <c r="E62" s="27"/>
      <c r="F62" s="5">
        <f t="shared" ref="F62:F81" si="72">D62+E62</f>
        <v>0</v>
      </c>
      <c r="G62" s="5">
        <v>35281500</v>
      </c>
      <c r="H62" s="5">
        <f t="shared" ref="H62:H81" si="73">F62+G62</f>
        <v>35281500</v>
      </c>
      <c r="I62" s="5"/>
      <c r="J62" s="5">
        <f>H62+I62</f>
        <v>35281500</v>
      </c>
      <c r="K62" s="5"/>
      <c r="L62" s="5">
        <f t="shared" si="71"/>
        <v>35281500</v>
      </c>
      <c r="M62" s="5"/>
      <c r="N62" s="5">
        <f t="shared" si="67"/>
        <v>35281500</v>
      </c>
      <c r="O62" s="5"/>
      <c r="P62" s="62">
        <f t="shared" si="68"/>
        <v>35281500</v>
      </c>
    </row>
    <row r="63" spans="1:16" ht="84.75" customHeight="1" x14ac:dyDescent="0.25">
      <c r="A63" s="19"/>
      <c r="B63" s="4" t="s">
        <v>177</v>
      </c>
      <c r="C63" s="4" t="s">
        <v>191</v>
      </c>
      <c r="D63" s="5"/>
      <c r="E63" s="27"/>
      <c r="F63" s="5">
        <f t="shared" si="72"/>
        <v>0</v>
      </c>
      <c r="G63" s="5">
        <v>267798000</v>
      </c>
      <c r="H63" s="5">
        <f t="shared" si="73"/>
        <v>267798000</v>
      </c>
      <c r="I63" s="5"/>
      <c r="J63" s="5">
        <f t="shared" si="69"/>
        <v>267798000</v>
      </c>
      <c r="K63" s="5"/>
      <c r="L63" s="5">
        <f t="shared" si="71"/>
        <v>267798000</v>
      </c>
      <c r="M63" s="5"/>
      <c r="N63" s="5">
        <f t="shared" si="67"/>
        <v>267798000</v>
      </c>
      <c r="O63" s="5"/>
      <c r="P63" s="62">
        <f t="shared" si="68"/>
        <v>267798000</v>
      </c>
    </row>
    <row r="64" spans="1:16" ht="131.25" customHeight="1" x14ac:dyDescent="0.25">
      <c r="A64" s="19"/>
      <c r="B64" s="4" t="s">
        <v>178</v>
      </c>
      <c r="C64" s="46" t="s">
        <v>179</v>
      </c>
      <c r="D64" s="5"/>
      <c r="E64" s="27"/>
      <c r="F64" s="5">
        <f t="shared" si="72"/>
        <v>0</v>
      </c>
      <c r="G64" s="5">
        <v>1177200</v>
      </c>
      <c r="H64" s="5">
        <f t="shared" si="73"/>
        <v>1177200</v>
      </c>
      <c r="I64" s="5"/>
      <c r="J64" s="5">
        <f t="shared" si="69"/>
        <v>1177200</v>
      </c>
      <c r="K64" s="5"/>
      <c r="L64" s="5">
        <f t="shared" si="71"/>
        <v>1177200</v>
      </c>
      <c r="M64" s="5"/>
      <c r="N64" s="5">
        <f t="shared" si="67"/>
        <v>1177200</v>
      </c>
      <c r="O64" s="5"/>
      <c r="P64" s="62">
        <f t="shared" si="68"/>
        <v>1177200</v>
      </c>
    </row>
    <row r="65" spans="1:16" ht="83.25" customHeight="1" x14ac:dyDescent="0.25">
      <c r="A65" s="19"/>
      <c r="B65" s="4" t="s">
        <v>180</v>
      </c>
      <c r="C65" s="6" t="s">
        <v>181</v>
      </c>
      <c r="D65" s="5"/>
      <c r="E65" s="27"/>
      <c r="F65" s="5">
        <f t="shared" si="72"/>
        <v>0</v>
      </c>
      <c r="G65" s="5">
        <v>9908700</v>
      </c>
      <c r="H65" s="5">
        <f t="shared" si="73"/>
        <v>9908700</v>
      </c>
      <c r="I65" s="5"/>
      <c r="J65" s="5">
        <f t="shared" si="69"/>
        <v>9908700</v>
      </c>
      <c r="K65" s="5"/>
      <c r="L65" s="5">
        <f t="shared" si="71"/>
        <v>9908700</v>
      </c>
      <c r="M65" s="5"/>
      <c r="N65" s="5">
        <f t="shared" si="67"/>
        <v>9908700</v>
      </c>
      <c r="O65" s="5"/>
      <c r="P65" s="62">
        <f t="shared" si="68"/>
        <v>9908700</v>
      </c>
    </row>
    <row r="66" spans="1:16" ht="147.75" customHeight="1" x14ac:dyDescent="0.25">
      <c r="A66" s="19"/>
      <c r="B66" s="4" t="s">
        <v>211</v>
      </c>
      <c r="C66" s="6" t="s">
        <v>212</v>
      </c>
      <c r="D66" s="5"/>
      <c r="E66" s="27"/>
      <c r="F66" s="5"/>
      <c r="G66" s="5"/>
      <c r="H66" s="5"/>
      <c r="I66" s="5"/>
      <c r="J66" s="5"/>
      <c r="K66" s="5"/>
      <c r="L66" s="5"/>
      <c r="M66" s="5">
        <v>14762800</v>
      </c>
      <c r="N66" s="5">
        <f t="shared" si="67"/>
        <v>14762800</v>
      </c>
      <c r="O66" s="5"/>
      <c r="P66" s="62">
        <f t="shared" si="68"/>
        <v>14762800</v>
      </c>
    </row>
    <row r="67" spans="1:16" ht="69" customHeight="1" x14ac:dyDescent="0.25">
      <c r="A67" s="19"/>
      <c r="B67" s="4" t="s">
        <v>110</v>
      </c>
      <c r="C67" s="6" t="s">
        <v>111</v>
      </c>
      <c r="D67" s="5">
        <v>17900000</v>
      </c>
      <c r="E67" s="27"/>
      <c r="F67" s="5">
        <f>D67+E67</f>
        <v>17900000</v>
      </c>
      <c r="G67" s="5">
        <v>566300</v>
      </c>
      <c r="H67" s="5">
        <f>F67+G67</f>
        <v>18466300</v>
      </c>
      <c r="I67" s="5"/>
      <c r="J67" s="5">
        <f t="shared" si="69"/>
        <v>18466300</v>
      </c>
      <c r="K67" s="5"/>
      <c r="L67" s="5">
        <f t="shared" si="71"/>
        <v>18466300</v>
      </c>
      <c r="M67" s="5"/>
      <c r="N67" s="5">
        <f t="shared" si="67"/>
        <v>18466300</v>
      </c>
      <c r="O67" s="5"/>
      <c r="P67" s="62">
        <f t="shared" si="68"/>
        <v>18466300</v>
      </c>
    </row>
    <row r="68" spans="1:16" ht="115.5" customHeight="1" x14ac:dyDescent="0.25">
      <c r="A68" s="19"/>
      <c r="B68" s="4" t="s">
        <v>192</v>
      </c>
      <c r="C68" s="6" t="s">
        <v>193</v>
      </c>
      <c r="D68" s="5"/>
      <c r="E68" s="27"/>
      <c r="F68" s="38">
        <f>D68+E68</f>
        <v>0</v>
      </c>
      <c r="G68" s="37">
        <v>130059500</v>
      </c>
      <c r="H68" s="5">
        <f>F68+G68</f>
        <v>130059500</v>
      </c>
      <c r="I68" s="5"/>
      <c r="J68" s="5">
        <f t="shared" si="69"/>
        <v>130059500</v>
      </c>
      <c r="K68" s="5"/>
      <c r="L68" s="5">
        <f t="shared" si="71"/>
        <v>130059500</v>
      </c>
      <c r="M68" s="5"/>
      <c r="N68" s="5">
        <f t="shared" si="67"/>
        <v>130059500</v>
      </c>
      <c r="O68" s="5"/>
      <c r="P68" s="62">
        <f t="shared" si="68"/>
        <v>130059500</v>
      </c>
    </row>
    <row r="69" spans="1:16" ht="82.5" customHeight="1" x14ac:dyDescent="0.25">
      <c r="A69" s="19"/>
      <c r="B69" s="35" t="s">
        <v>167</v>
      </c>
      <c r="C69" s="6" t="s">
        <v>168</v>
      </c>
      <c r="D69" s="5"/>
      <c r="E69" s="27"/>
      <c r="F69" s="5">
        <f t="shared" si="72"/>
        <v>0</v>
      </c>
      <c r="G69" s="37">
        <f>22769300-1985930</f>
        <v>20783370</v>
      </c>
      <c r="H69" s="5">
        <f t="shared" si="73"/>
        <v>20783370</v>
      </c>
      <c r="I69" s="5"/>
      <c r="J69" s="5">
        <f t="shared" si="69"/>
        <v>20783370</v>
      </c>
      <c r="K69" s="5"/>
      <c r="L69" s="5">
        <f t="shared" si="71"/>
        <v>20783370</v>
      </c>
      <c r="M69" s="5">
        <v>-7764257</v>
      </c>
      <c r="N69" s="5">
        <f t="shared" si="67"/>
        <v>13019113</v>
      </c>
      <c r="O69" s="5"/>
      <c r="P69" s="62">
        <f t="shared" si="68"/>
        <v>13019113</v>
      </c>
    </row>
    <row r="70" spans="1:16" ht="68.25" customHeight="1" x14ac:dyDescent="0.25">
      <c r="A70" s="19"/>
      <c r="B70" s="35" t="s">
        <v>213</v>
      </c>
      <c r="C70" s="6" t="s">
        <v>214</v>
      </c>
      <c r="D70" s="5"/>
      <c r="E70" s="27"/>
      <c r="F70" s="5"/>
      <c r="G70" s="37"/>
      <c r="H70" s="5"/>
      <c r="I70" s="5"/>
      <c r="J70" s="5"/>
      <c r="K70" s="5"/>
      <c r="L70" s="5"/>
      <c r="M70" s="5">
        <v>2616550</v>
      </c>
      <c r="N70" s="5">
        <f t="shared" si="67"/>
        <v>2616550</v>
      </c>
      <c r="O70" s="5">
        <v>-7450</v>
      </c>
      <c r="P70" s="62">
        <f t="shared" si="68"/>
        <v>2609100</v>
      </c>
    </row>
    <row r="71" spans="1:16" ht="38.25" customHeight="1" x14ac:dyDescent="0.25">
      <c r="A71" s="19"/>
      <c r="B71" s="4" t="s">
        <v>112</v>
      </c>
      <c r="C71" s="6" t="s">
        <v>113</v>
      </c>
      <c r="D71" s="5">
        <v>1211000</v>
      </c>
      <c r="E71" s="27"/>
      <c r="F71" s="5">
        <f t="shared" si="72"/>
        <v>1211000</v>
      </c>
      <c r="G71" s="27"/>
      <c r="H71" s="5">
        <f t="shared" si="73"/>
        <v>1211000</v>
      </c>
      <c r="I71" s="27"/>
      <c r="J71" s="5">
        <f t="shared" si="69"/>
        <v>1211000</v>
      </c>
      <c r="K71" s="27"/>
      <c r="L71" s="5">
        <f t="shared" si="71"/>
        <v>1211000</v>
      </c>
      <c r="M71" s="27"/>
      <c r="N71" s="5">
        <f t="shared" si="67"/>
        <v>1211000</v>
      </c>
      <c r="O71" s="27"/>
      <c r="P71" s="62">
        <f t="shared" si="68"/>
        <v>1211000</v>
      </c>
    </row>
    <row r="72" spans="1:16" ht="83.25" customHeight="1" x14ac:dyDescent="0.25">
      <c r="A72" s="19"/>
      <c r="B72" s="4" t="s">
        <v>194</v>
      </c>
      <c r="C72" s="6" t="s">
        <v>195</v>
      </c>
      <c r="D72" s="5"/>
      <c r="E72" s="27"/>
      <c r="F72" s="5">
        <f t="shared" si="72"/>
        <v>0</v>
      </c>
      <c r="G72" s="37">
        <v>118775600</v>
      </c>
      <c r="H72" s="5">
        <f t="shared" si="73"/>
        <v>118775600</v>
      </c>
      <c r="I72" s="5"/>
      <c r="J72" s="5">
        <f t="shared" si="69"/>
        <v>118775600</v>
      </c>
      <c r="K72" s="5"/>
      <c r="L72" s="5">
        <f t="shared" si="71"/>
        <v>118775600</v>
      </c>
      <c r="M72" s="5"/>
      <c r="N72" s="5">
        <f t="shared" si="67"/>
        <v>118775600</v>
      </c>
      <c r="O72" s="5"/>
      <c r="P72" s="62">
        <f t="shared" si="68"/>
        <v>118775600</v>
      </c>
    </row>
    <row r="73" spans="1:16" ht="99" customHeight="1" x14ac:dyDescent="0.25">
      <c r="A73" s="19"/>
      <c r="B73" s="4" t="s">
        <v>197</v>
      </c>
      <c r="C73" s="6" t="s">
        <v>196</v>
      </c>
      <c r="D73" s="5"/>
      <c r="E73" s="27"/>
      <c r="F73" s="5">
        <f t="shared" si="72"/>
        <v>0</v>
      </c>
      <c r="G73" s="37">
        <v>43816424</v>
      </c>
      <c r="H73" s="5">
        <f t="shared" si="73"/>
        <v>43816424</v>
      </c>
      <c r="I73" s="5"/>
      <c r="J73" s="5">
        <f t="shared" si="69"/>
        <v>43816424</v>
      </c>
      <c r="K73" s="5"/>
      <c r="L73" s="5">
        <f t="shared" si="71"/>
        <v>43816424</v>
      </c>
      <c r="M73" s="5"/>
      <c r="N73" s="5">
        <f t="shared" si="67"/>
        <v>43816424</v>
      </c>
      <c r="O73" s="5"/>
      <c r="P73" s="62">
        <f t="shared" si="68"/>
        <v>43816424</v>
      </c>
    </row>
    <row r="74" spans="1:16" ht="66" customHeight="1" x14ac:dyDescent="0.25">
      <c r="A74" s="19"/>
      <c r="B74" s="4" t="s">
        <v>101</v>
      </c>
      <c r="C74" s="6" t="s">
        <v>132</v>
      </c>
      <c r="D74" s="5">
        <v>73374200</v>
      </c>
      <c r="E74" s="27"/>
      <c r="F74" s="5">
        <f t="shared" si="72"/>
        <v>73374200</v>
      </c>
      <c r="G74" s="5">
        <v>-10759300</v>
      </c>
      <c r="H74" s="5">
        <f t="shared" si="73"/>
        <v>62614900</v>
      </c>
      <c r="I74" s="5"/>
      <c r="J74" s="5">
        <f t="shared" si="69"/>
        <v>62614900</v>
      </c>
      <c r="K74" s="5"/>
      <c r="L74" s="5">
        <f t="shared" si="71"/>
        <v>62614900</v>
      </c>
      <c r="M74" s="5"/>
      <c r="N74" s="5">
        <f t="shared" si="67"/>
        <v>62614900</v>
      </c>
      <c r="O74" s="5"/>
      <c r="P74" s="62">
        <f t="shared" si="68"/>
        <v>62614900</v>
      </c>
    </row>
    <row r="75" spans="1:16" ht="53.25" customHeight="1" x14ac:dyDescent="0.25">
      <c r="A75" s="19"/>
      <c r="B75" s="4" t="s">
        <v>102</v>
      </c>
      <c r="C75" s="6" t="s">
        <v>209</v>
      </c>
      <c r="D75" s="5">
        <v>150779900</v>
      </c>
      <c r="E75" s="27"/>
      <c r="F75" s="5">
        <f t="shared" si="72"/>
        <v>150779900</v>
      </c>
      <c r="G75" s="5">
        <v>-34655600</v>
      </c>
      <c r="H75" s="5">
        <f t="shared" si="73"/>
        <v>116124300</v>
      </c>
      <c r="I75" s="5"/>
      <c r="J75" s="5">
        <f t="shared" si="69"/>
        <v>116124300</v>
      </c>
      <c r="K75" s="5"/>
      <c r="L75" s="5">
        <f t="shared" si="71"/>
        <v>116124300</v>
      </c>
      <c r="M75" s="5"/>
      <c r="N75" s="5">
        <f t="shared" si="67"/>
        <v>116124300</v>
      </c>
      <c r="O75" s="5"/>
      <c r="P75" s="62">
        <f t="shared" si="68"/>
        <v>116124300</v>
      </c>
    </row>
    <row r="76" spans="1:16" ht="66.75" customHeight="1" x14ac:dyDescent="0.25">
      <c r="A76" s="19"/>
      <c r="B76" s="4" t="s">
        <v>103</v>
      </c>
      <c r="C76" s="6" t="s">
        <v>210</v>
      </c>
      <c r="D76" s="5">
        <v>119694900</v>
      </c>
      <c r="E76" s="27"/>
      <c r="F76" s="5">
        <f t="shared" si="72"/>
        <v>119694900</v>
      </c>
      <c r="G76" s="5">
        <v>-14636800</v>
      </c>
      <c r="H76" s="5">
        <f t="shared" si="73"/>
        <v>105058100</v>
      </c>
      <c r="I76" s="5"/>
      <c r="J76" s="5">
        <f t="shared" si="69"/>
        <v>105058100</v>
      </c>
      <c r="K76" s="5"/>
      <c r="L76" s="5">
        <f t="shared" si="71"/>
        <v>105058100</v>
      </c>
      <c r="M76" s="5">
        <v>9630000</v>
      </c>
      <c r="N76" s="5">
        <f t="shared" si="67"/>
        <v>114688100</v>
      </c>
      <c r="O76" s="5"/>
      <c r="P76" s="62">
        <f t="shared" si="68"/>
        <v>114688100</v>
      </c>
    </row>
    <row r="77" spans="1:16" ht="67.5" customHeight="1" x14ac:dyDescent="0.25">
      <c r="A77" s="19"/>
      <c r="B77" s="4" t="s">
        <v>164</v>
      </c>
      <c r="C77" s="6" t="s">
        <v>163</v>
      </c>
      <c r="D77" s="5"/>
      <c r="E77" s="27"/>
      <c r="F77" s="5">
        <f t="shared" si="72"/>
        <v>0</v>
      </c>
      <c r="G77" s="5">
        <v>708956000</v>
      </c>
      <c r="H77" s="5">
        <f t="shared" si="73"/>
        <v>708956000</v>
      </c>
      <c r="I77" s="5"/>
      <c r="J77" s="5">
        <f t="shared" si="69"/>
        <v>708956000</v>
      </c>
      <c r="K77" s="5"/>
      <c r="L77" s="5">
        <f t="shared" si="71"/>
        <v>708956000</v>
      </c>
      <c r="M77" s="5"/>
      <c r="N77" s="5">
        <f t="shared" si="67"/>
        <v>708956000</v>
      </c>
      <c r="O77" s="5"/>
      <c r="P77" s="62">
        <f t="shared" si="68"/>
        <v>708956000</v>
      </c>
    </row>
    <row r="78" spans="1:16" ht="84.75" customHeight="1" x14ac:dyDescent="0.25">
      <c r="A78" s="19"/>
      <c r="B78" s="4" t="s">
        <v>198</v>
      </c>
      <c r="C78" s="6" t="s">
        <v>199</v>
      </c>
      <c r="D78" s="5"/>
      <c r="E78" s="27"/>
      <c r="F78" s="5">
        <f t="shared" si="72"/>
        <v>0</v>
      </c>
      <c r="G78" s="37">
        <v>112348300</v>
      </c>
      <c r="H78" s="5">
        <f t="shared" si="73"/>
        <v>112348300</v>
      </c>
      <c r="I78" s="5"/>
      <c r="J78" s="5">
        <f t="shared" si="69"/>
        <v>112348300</v>
      </c>
      <c r="K78" s="5"/>
      <c r="L78" s="5">
        <f t="shared" si="71"/>
        <v>112348300</v>
      </c>
      <c r="M78" s="5"/>
      <c r="N78" s="5">
        <f t="shared" si="67"/>
        <v>112348300</v>
      </c>
      <c r="O78" s="5"/>
      <c r="P78" s="62">
        <f t="shared" si="68"/>
        <v>112348300</v>
      </c>
    </row>
    <row r="79" spans="1:16" ht="83.25" customHeight="1" x14ac:dyDescent="0.25">
      <c r="A79" s="19"/>
      <c r="B79" s="4" t="s">
        <v>169</v>
      </c>
      <c r="C79" s="6" t="s">
        <v>171</v>
      </c>
      <c r="D79" s="5"/>
      <c r="E79" s="27"/>
      <c r="F79" s="5">
        <f t="shared" si="72"/>
        <v>0</v>
      </c>
      <c r="G79" s="5">
        <v>197233500</v>
      </c>
      <c r="H79" s="5">
        <f t="shared" si="73"/>
        <v>197233500</v>
      </c>
      <c r="I79" s="5"/>
      <c r="J79" s="5">
        <f t="shared" si="69"/>
        <v>197233500</v>
      </c>
      <c r="K79" s="5"/>
      <c r="L79" s="5">
        <f t="shared" si="71"/>
        <v>197233500</v>
      </c>
      <c r="M79" s="5"/>
      <c r="N79" s="5">
        <f t="shared" si="67"/>
        <v>197233500</v>
      </c>
      <c r="O79" s="5"/>
      <c r="P79" s="62">
        <f t="shared" si="68"/>
        <v>197233500</v>
      </c>
    </row>
    <row r="80" spans="1:16" ht="99.75" customHeight="1" x14ac:dyDescent="0.25">
      <c r="A80" s="19"/>
      <c r="B80" s="4" t="s">
        <v>182</v>
      </c>
      <c r="C80" s="6" t="s">
        <v>217</v>
      </c>
      <c r="D80" s="5"/>
      <c r="E80" s="27"/>
      <c r="F80" s="5">
        <f t="shared" si="72"/>
        <v>0</v>
      </c>
      <c r="G80" s="5">
        <v>11280500</v>
      </c>
      <c r="H80" s="5">
        <f>F80+G80</f>
        <v>11280500</v>
      </c>
      <c r="I80" s="5"/>
      <c r="J80" s="5">
        <f t="shared" si="69"/>
        <v>11280500</v>
      </c>
      <c r="K80" s="5"/>
      <c r="L80" s="5">
        <f t="shared" si="71"/>
        <v>11280500</v>
      </c>
      <c r="M80" s="5"/>
      <c r="N80" s="5">
        <f t="shared" si="67"/>
        <v>11280500</v>
      </c>
      <c r="O80" s="5"/>
      <c r="P80" s="62">
        <f t="shared" si="68"/>
        <v>11280500</v>
      </c>
    </row>
    <row r="81" spans="1:16" ht="50.25" customHeight="1" x14ac:dyDescent="0.25">
      <c r="A81" s="19"/>
      <c r="B81" s="4" t="s">
        <v>170</v>
      </c>
      <c r="C81" s="6" t="s">
        <v>172</v>
      </c>
      <c r="D81" s="5"/>
      <c r="E81" s="27"/>
      <c r="F81" s="5">
        <f t="shared" si="72"/>
        <v>0</v>
      </c>
      <c r="G81" s="5">
        <v>5249806</v>
      </c>
      <c r="H81" s="5">
        <f t="shared" si="73"/>
        <v>5249806</v>
      </c>
      <c r="I81" s="5"/>
      <c r="J81" s="5">
        <f t="shared" si="69"/>
        <v>5249806</v>
      </c>
      <c r="K81" s="5"/>
      <c r="L81" s="5">
        <f t="shared" si="71"/>
        <v>5249806</v>
      </c>
      <c r="M81" s="5"/>
      <c r="N81" s="5">
        <f t="shared" si="67"/>
        <v>5249806</v>
      </c>
      <c r="O81" s="5"/>
      <c r="P81" s="62">
        <f t="shared" si="68"/>
        <v>5249806</v>
      </c>
    </row>
    <row r="82" spans="1:16" ht="34.5" customHeight="1" x14ac:dyDescent="0.25">
      <c r="A82" s="19"/>
      <c r="B82" s="17" t="s">
        <v>133</v>
      </c>
      <c r="C82" s="17" t="s">
        <v>134</v>
      </c>
      <c r="D82" s="1">
        <f>SUM(D83:D99)</f>
        <v>2344385400</v>
      </c>
      <c r="E82" s="1">
        <f>SUM(E83:E99)</f>
        <v>114506600</v>
      </c>
      <c r="F82" s="1">
        <f>SUM(F83:F99)</f>
        <v>2458892000</v>
      </c>
      <c r="G82" s="1">
        <f>SUM(G83:G99)</f>
        <v>187005600</v>
      </c>
      <c r="H82" s="1">
        <f>SUM(H83:H99)</f>
        <v>2645897600</v>
      </c>
      <c r="I82" s="1">
        <f t="shared" ref="I82:J82" si="74">SUM(I83:I99)</f>
        <v>0</v>
      </c>
      <c r="J82" s="1">
        <f t="shared" si="74"/>
        <v>2645897600</v>
      </c>
      <c r="K82" s="1">
        <f>SUM(K83:K99)</f>
        <v>0</v>
      </c>
      <c r="L82" s="1">
        <f>SUM(L83:L99)</f>
        <v>2645897600</v>
      </c>
      <c r="M82" s="1">
        <f>SUM(M83:M99)</f>
        <v>-69630433</v>
      </c>
      <c r="N82" s="1">
        <f>SUM(N83:N99)</f>
        <v>2576267167</v>
      </c>
      <c r="O82" s="1">
        <f t="shared" ref="O82:P82" si="75">SUM(O83:O99)</f>
        <v>12551500</v>
      </c>
      <c r="P82" s="52">
        <f t="shared" si="75"/>
        <v>2588818667</v>
      </c>
    </row>
    <row r="83" spans="1:16" ht="71.25" customHeight="1" x14ac:dyDescent="0.25">
      <c r="A83" s="19"/>
      <c r="B83" s="4" t="s">
        <v>126</v>
      </c>
      <c r="C83" s="6" t="s">
        <v>75</v>
      </c>
      <c r="D83" s="5">
        <v>11880700</v>
      </c>
      <c r="E83" s="27"/>
      <c r="F83" s="5">
        <f>D83+E83</f>
        <v>11880700</v>
      </c>
      <c r="G83" s="27"/>
      <c r="H83" s="5">
        <f>F83+G83</f>
        <v>11880700</v>
      </c>
      <c r="I83" s="27"/>
      <c r="J83" s="5">
        <f>H83+I83</f>
        <v>11880700</v>
      </c>
      <c r="K83" s="27"/>
      <c r="L83" s="5">
        <f>J83+K83</f>
        <v>11880700</v>
      </c>
      <c r="M83" s="27"/>
      <c r="N83" s="5">
        <f>L83+M83</f>
        <v>11880700</v>
      </c>
      <c r="O83" s="27"/>
      <c r="P83" s="62">
        <f t="shared" ref="P83:P99" si="76">N83+O83</f>
        <v>11880700</v>
      </c>
    </row>
    <row r="84" spans="1:16" ht="54" customHeight="1" x14ac:dyDescent="0.25">
      <c r="A84" s="19"/>
      <c r="B84" s="4" t="s">
        <v>104</v>
      </c>
      <c r="C84" s="6" t="s">
        <v>77</v>
      </c>
      <c r="D84" s="5">
        <v>7737400</v>
      </c>
      <c r="E84" s="27"/>
      <c r="F84" s="5">
        <f t="shared" ref="F84:F99" si="77">D84+E84</f>
        <v>7737400</v>
      </c>
      <c r="G84" s="27"/>
      <c r="H84" s="5">
        <f t="shared" ref="H84:H99" si="78">F84+G84</f>
        <v>7737400</v>
      </c>
      <c r="I84" s="27"/>
      <c r="J84" s="5">
        <f t="shared" ref="J84:J99" si="79">H84+I84</f>
        <v>7737400</v>
      </c>
      <c r="K84" s="27"/>
      <c r="L84" s="5">
        <f t="shared" ref="L84:L87" si="80">J84+K84</f>
        <v>7737400</v>
      </c>
      <c r="M84" s="27"/>
      <c r="N84" s="5">
        <f t="shared" ref="N84:N90" si="81">L84+M84</f>
        <v>7737400</v>
      </c>
      <c r="O84" s="27"/>
      <c r="P84" s="62">
        <f t="shared" si="76"/>
        <v>7737400</v>
      </c>
    </row>
    <row r="85" spans="1:16" ht="50.25" customHeight="1" x14ac:dyDescent="0.25">
      <c r="A85" s="19"/>
      <c r="B85" s="4" t="s">
        <v>105</v>
      </c>
      <c r="C85" s="6" t="s">
        <v>76</v>
      </c>
      <c r="D85" s="5">
        <v>176051000</v>
      </c>
      <c r="E85" s="27"/>
      <c r="F85" s="5">
        <f t="shared" si="77"/>
        <v>176051000</v>
      </c>
      <c r="G85" s="27"/>
      <c r="H85" s="5">
        <f t="shared" si="78"/>
        <v>176051000</v>
      </c>
      <c r="I85" s="27"/>
      <c r="J85" s="5">
        <f t="shared" si="79"/>
        <v>176051000</v>
      </c>
      <c r="K85" s="27"/>
      <c r="L85" s="5">
        <f>J85+K85</f>
        <v>176051000</v>
      </c>
      <c r="M85" s="27"/>
      <c r="N85" s="5">
        <f t="shared" si="81"/>
        <v>176051000</v>
      </c>
      <c r="O85" s="27"/>
      <c r="P85" s="62">
        <f t="shared" si="76"/>
        <v>176051000</v>
      </c>
    </row>
    <row r="86" spans="1:16" ht="148.5" customHeight="1" x14ac:dyDescent="0.25">
      <c r="A86" s="19"/>
      <c r="B86" s="4" t="s">
        <v>141</v>
      </c>
      <c r="C86" s="6" t="s">
        <v>142</v>
      </c>
      <c r="D86" s="5">
        <v>36060200</v>
      </c>
      <c r="E86" s="27"/>
      <c r="F86" s="5">
        <f t="shared" si="77"/>
        <v>36060200</v>
      </c>
      <c r="G86" s="27"/>
      <c r="H86" s="5">
        <f t="shared" si="78"/>
        <v>36060200</v>
      </c>
      <c r="I86" s="27"/>
      <c r="J86" s="5">
        <f t="shared" si="79"/>
        <v>36060200</v>
      </c>
      <c r="K86" s="27"/>
      <c r="L86" s="5">
        <f>J86+K86</f>
        <v>36060200</v>
      </c>
      <c r="M86" s="27"/>
      <c r="N86" s="5">
        <f t="shared" si="81"/>
        <v>36060200</v>
      </c>
      <c r="O86" s="27"/>
      <c r="P86" s="62">
        <f t="shared" si="76"/>
        <v>36060200</v>
      </c>
    </row>
    <row r="87" spans="1:16" ht="115.5" customHeight="1" x14ac:dyDescent="0.25">
      <c r="A87" s="19"/>
      <c r="B87" s="4" t="s">
        <v>143</v>
      </c>
      <c r="C87" s="6" t="s">
        <v>144</v>
      </c>
      <c r="D87" s="5">
        <v>23559300</v>
      </c>
      <c r="E87" s="27"/>
      <c r="F87" s="5">
        <f t="shared" si="77"/>
        <v>23559300</v>
      </c>
      <c r="G87" s="27"/>
      <c r="H87" s="5">
        <f t="shared" si="78"/>
        <v>23559300</v>
      </c>
      <c r="I87" s="27"/>
      <c r="J87" s="5">
        <f t="shared" si="79"/>
        <v>23559300</v>
      </c>
      <c r="K87" s="27"/>
      <c r="L87" s="5">
        <f t="shared" si="80"/>
        <v>23559300</v>
      </c>
      <c r="M87" s="27"/>
      <c r="N87" s="5">
        <f t="shared" si="81"/>
        <v>23559300</v>
      </c>
      <c r="O87" s="27"/>
      <c r="P87" s="62">
        <f t="shared" si="76"/>
        <v>23559300</v>
      </c>
    </row>
    <row r="88" spans="1:16" ht="100.5" customHeight="1" x14ac:dyDescent="0.25">
      <c r="A88" s="19"/>
      <c r="B88" s="4" t="s">
        <v>119</v>
      </c>
      <c r="C88" s="6" t="s">
        <v>92</v>
      </c>
      <c r="D88" s="5">
        <v>30786300</v>
      </c>
      <c r="E88" s="27"/>
      <c r="F88" s="5">
        <f t="shared" si="77"/>
        <v>30786300</v>
      </c>
      <c r="G88" s="27"/>
      <c r="H88" s="5">
        <f t="shared" si="78"/>
        <v>30786300</v>
      </c>
      <c r="I88" s="27"/>
      <c r="J88" s="5">
        <f t="shared" si="79"/>
        <v>30786300</v>
      </c>
      <c r="K88" s="27"/>
      <c r="L88" s="5">
        <f t="shared" ref="L88:L99" si="82">J88+K88</f>
        <v>30786300</v>
      </c>
      <c r="M88" s="27"/>
      <c r="N88" s="5">
        <f t="shared" si="81"/>
        <v>30786300</v>
      </c>
      <c r="O88" s="27"/>
      <c r="P88" s="62">
        <f t="shared" si="76"/>
        <v>30786300</v>
      </c>
    </row>
    <row r="89" spans="1:16" ht="99.75" customHeight="1" x14ac:dyDescent="0.25">
      <c r="A89" s="19"/>
      <c r="B89" s="4" t="s">
        <v>150</v>
      </c>
      <c r="C89" s="6" t="s">
        <v>87</v>
      </c>
      <c r="D89" s="5">
        <v>108794000</v>
      </c>
      <c r="E89" s="27"/>
      <c r="F89" s="5">
        <f t="shared" si="77"/>
        <v>108794000</v>
      </c>
      <c r="G89" s="27"/>
      <c r="H89" s="5">
        <f t="shared" si="78"/>
        <v>108794000</v>
      </c>
      <c r="I89" s="27"/>
      <c r="J89" s="5">
        <f t="shared" si="79"/>
        <v>108794000</v>
      </c>
      <c r="K89" s="27"/>
      <c r="L89" s="5">
        <f t="shared" si="82"/>
        <v>108794000</v>
      </c>
      <c r="M89" s="32">
        <v>2074067</v>
      </c>
      <c r="N89" s="5">
        <f t="shared" si="81"/>
        <v>110868067</v>
      </c>
      <c r="O89" s="32"/>
      <c r="P89" s="62">
        <f t="shared" si="76"/>
        <v>110868067</v>
      </c>
    </row>
    <row r="90" spans="1:16" ht="83.25" customHeight="1" x14ac:dyDescent="0.25">
      <c r="A90" s="19"/>
      <c r="B90" s="4" t="s">
        <v>153</v>
      </c>
      <c r="C90" s="6" t="s">
        <v>139</v>
      </c>
      <c r="D90" s="5">
        <v>30200</v>
      </c>
      <c r="E90" s="27"/>
      <c r="F90" s="5">
        <f t="shared" si="77"/>
        <v>30200</v>
      </c>
      <c r="G90" s="27"/>
      <c r="H90" s="5">
        <f t="shared" si="78"/>
        <v>30200</v>
      </c>
      <c r="I90" s="27"/>
      <c r="J90" s="5">
        <f t="shared" si="79"/>
        <v>30200</v>
      </c>
      <c r="K90" s="27"/>
      <c r="L90" s="5">
        <f t="shared" si="82"/>
        <v>30200</v>
      </c>
      <c r="M90" s="27"/>
      <c r="N90" s="5">
        <f t="shared" si="81"/>
        <v>30200</v>
      </c>
      <c r="O90" s="27"/>
      <c r="P90" s="62">
        <f t="shared" si="76"/>
        <v>30200</v>
      </c>
    </row>
    <row r="91" spans="1:16" ht="51.75" customHeight="1" x14ac:dyDescent="0.25">
      <c r="A91" s="19"/>
      <c r="B91" s="4" t="s">
        <v>106</v>
      </c>
      <c r="C91" s="6" t="s">
        <v>74</v>
      </c>
      <c r="D91" s="5">
        <v>1077588800</v>
      </c>
      <c r="E91" s="27"/>
      <c r="F91" s="5">
        <f t="shared" si="77"/>
        <v>1077588800</v>
      </c>
      <c r="G91" s="27"/>
      <c r="H91" s="5">
        <f t="shared" si="78"/>
        <v>1077588800</v>
      </c>
      <c r="I91" s="27"/>
      <c r="J91" s="5">
        <f t="shared" si="79"/>
        <v>1077588800</v>
      </c>
      <c r="K91" s="27"/>
      <c r="L91" s="5">
        <f t="shared" si="82"/>
        <v>1077588800</v>
      </c>
      <c r="M91" s="5">
        <v>-36850600</v>
      </c>
      <c r="N91" s="5">
        <f t="shared" ref="N91:N99" si="83">L91+M91</f>
        <v>1040738200</v>
      </c>
      <c r="O91" s="5"/>
      <c r="P91" s="62">
        <f t="shared" si="76"/>
        <v>1040738200</v>
      </c>
    </row>
    <row r="92" spans="1:16" ht="65.25" customHeight="1" x14ac:dyDescent="0.25">
      <c r="A92" s="19"/>
      <c r="B92" s="4" t="s">
        <v>114</v>
      </c>
      <c r="C92" s="6" t="s">
        <v>78</v>
      </c>
      <c r="D92" s="5">
        <v>7590500</v>
      </c>
      <c r="E92" s="27"/>
      <c r="F92" s="5">
        <f t="shared" si="77"/>
        <v>7590500</v>
      </c>
      <c r="G92" s="27"/>
      <c r="H92" s="5">
        <f t="shared" si="78"/>
        <v>7590500</v>
      </c>
      <c r="I92" s="27"/>
      <c r="J92" s="5">
        <f t="shared" si="79"/>
        <v>7590500</v>
      </c>
      <c r="K92" s="27"/>
      <c r="L92" s="5">
        <f t="shared" si="82"/>
        <v>7590500</v>
      </c>
      <c r="M92" s="27"/>
      <c r="N92" s="5">
        <f t="shared" si="83"/>
        <v>7590500</v>
      </c>
      <c r="O92" s="27"/>
      <c r="P92" s="62">
        <f t="shared" si="76"/>
        <v>7590500</v>
      </c>
    </row>
    <row r="93" spans="1:16" ht="117" customHeight="1" x14ac:dyDescent="0.25">
      <c r="A93" s="19"/>
      <c r="B93" s="4" t="s">
        <v>117</v>
      </c>
      <c r="C93" s="6" t="s">
        <v>140</v>
      </c>
      <c r="D93" s="5">
        <v>6207400</v>
      </c>
      <c r="E93" s="27"/>
      <c r="F93" s="5">
        <f t="shared" si="77"/>
        <v>6207400</v>
      </c>
      <c r="G93" s="27"/>
      <c r="H93" s="5">
        <f t="shared" si="78"/>
        <v>6207400</v>
      </c>
      <c r="I93" s="27"/>
      <c r="J93" s="5">
        <f t="shared" si="79"/>
        <v>6207400</v>
      </c>
      <c r="K93" s="27"/>
      <c r="L93" s="5">
        <f t="shared" si="82"/>
        <v>6207400</v>
      </c>
      <c r="M93" s="27"/>
      <c r="N93" s="5">
        <f t="shared" si="83"/>
        <v>6207400</v>
      </c>
      <c r="O93" s="27"/>
      <c r="P93" s="62">
        <f t="shared" si="76"/>
        <v>6207400</v>
      </c>
    </row>
    <row r="94" spans="1:16" ht="84" customHeight="1" x14ac:dyDescent="0.25">
      <c r="A94" s="19"/>
      <c r="B94" s="4" t="s">
        <v>149</v>
      </c>
      <c r="C94" s="6" t="s">
        <v>99</v>
      </c>
      <c r="D94" s="5">
        <v>178600</v>
      </c>
      <c r="E94" s="27"/>
      <c r="F94" s="5">
        <f t="shared" si="77"/>
        <v>178600</v>
      </c>
      <c r="G94" s="27"/>
      <c r="H94" s="5">
        <f t="shared" si="78"/>
        <v>178600</v>
      </c>
      <c r="I94" s="27"/>
      <c r="J94" s="5">
        <f t="shared" si="79"/>
        <v>178600</v>
      </c>
      <c r="K94" s="27"/>
      <c r="L94" s="5">
        <f t="shared" si="82"/>
        <v>178600</v>
      </c>
      <c r="M94" s="27"/>
      <c r="N94" s="5">
        <f t="shared" si="83"/>
        <v>178600</v>
      </c>
      <c r="O94" s="27"/>
      <c r="P94" s="62">
        <f t="shared" si="76"/>
        <v>178600</v>
      </c>
    </row>
    <row r="95" spans="1:16" ht="69" customHeight="1" x14ac:dyDescent="0.25">
      <c r="A95" s="19"/>
      <c r="B95" s="4" t="s">
        <v>115</v>
      </c>
      <c r="C95" s="6" t="s">
        <v>116</v>
      </c>
      <c r="D95" s="5">
        <v>462493100</v>
      </c>
      <c r="E95" s="27"/>
      <c r="F95" s="5">
        <f t="shared" si="77"/>
        <v>462493100</v>
      </c>
      <c r="G95" s="27"/>
      <c r="H95" s="5">
        <f t="shared" si="78"/>
        <v>462493100</v>
      </c>
      <c r="I95" s="27"/>
      <c r="J95" s="5">
        <f t="shared" si="79"/>
        <v>462493100</v>
      </c>
      <c r="K95" s="27"/>
      <c r="L95" s="5">
        <f t="shared" si="82"/>
        <v>462493100</v>
      </c>
      <c r="M95" s="45">
        <v>-34853900</v>
      </c>
      <c r="N95" s="5">
        <f t="shared" si="83"/>
        <v>427639200</v>
      </c>
      <c r="O95" s="45"/>
      <c r="P95" s="62">
        <f t="shared" si="76"/>
        <v>427639200</v>
      </c>
    </row>
    <row r="96" spans="1:16" ht="132" customHeight="1" x14ac:dyDescent="0.25">
      <c r="A96" s="19"/>
      <c r="B96" s="4" t="s">
        <v>118</v>
      </c>
      <c r="C96" s="6" t="s">
        <v>91</v>
      </c>
      <c r="D96" s="5">
        <v>375856500</v>
      </c>
      <c r="E96" s="27"/>
      <c r="F96" s="5">
        <f t="shared" si="77"/>
        <v>375856500</v>
      </c>
      <c r="G96" s="27"/>
      <c r="H96" s="5">
        <f t="shared" si="78"/>
        <v>375856500</v>
      </c>
      <c r="I96" s="27"/>
      <c r="J96" s="5">
        <f t="shared" si="79"/>
        <v>375856500</v>
      </c>
      <c r="K96" s="27"/>
      <c r="L96" s="5">
        <f t="shared" si="82"/>
        <v>375856500</v>
      </c>
      <c r="M96" s="27"/>
      <c r="N96" s="5">
        <f t="shared" si="83"/>
        <v>375856500</v>
      </c>
      <c r="O96" s="27"/>
      <c r="P96" s="62">
        <f t="shared" si="76"/>
        <v>375856500</v>
      </c>
    </row>
    <row r="97" spans="1:16" ht="150" customHeight="1" x14ac:dyDescent="0.25">
      <c r="A97" s="19"/>
      <c r="B97" s="4" t="s">
        <v>183</v>
      </c>
      <c r="C97" s="6" t="s">
        <v>184</v>
      </c>
      <c r="D97" s="5"/>
      <c r="E97" s="27"/>
      <c r="F97" s="5">
        <f t="shared" si="77"/>
        <v>0</v>
      </c>
      <c r="G97" s="5">
        <v>187005600</v>
      </c>
      <c r="H97" s="5">
        <f t="shared" si="78"/>
        <v>187005600</v>
      </c>
      <c r="I97" s="5"/>
      <c r="J97" s="5">
        <f t="shared" si="79"/>
        <v>187005600</v>
      </c>
      <c r="K97" s="5"/>
      <c r="L97" s="5">
        <f t="shared" si="82"/>
        <v>187005600</v>
      </c>
      <c r="M97" s="5"/>
      <c r="N97" s="5">
        <f t="shared" si="83"/>
        <v>187005600</v>
      </c>
      <c r="O97" s="5">
        <v>12551500</v>
      </c>
      <c r="P97" s="62">
        <f t="shared" si="76"/>
        <v>199557100</v>
      </c>
    </row>
    <row r="98" spans="1:16" ht="69" customHeight="1" x14ac:dyDescent="0.25">
      <c r="A98" s="19"/>
      <c r="B98" s="4" t="s">
        <v>107</v>
      </c>
      <c r="C98" s="6" t="s">
        <v>100</v>
      </c>
      <c r="D98" s="5">
        <v>19571400</v>
      </c>
      <c r="E98" s="27"/>
      <c r="F98" s="5">
        <f t="shared" si="77"/>
        <v>19571400</v>
      </c>
      <c r="G98" s="27"/>
      <c r="H98" s="5">
        <f t="shared" si="78"/>
        <v>19571400</v>
      </c>
      <c r="I98" s="27"/>
      <c r="J98" s="5">
        <f t="shared" si="79"/>
        <v>19571400</v>
      </c>
      <c r="K98" s="27"/>
      <c r="L98" s="5">
        <f t="shared" si="82"/>
        <v>19571400</v>
      </c>
      <c r="M98" s="27"/>
      <c r="N98" s="5">
        <f t="shared" si="83"/>
        <v>19571400</v>
      </c>
      <c r="O98" s="27"/>
      <c r="P98" s="62">
        <f t="shared" si="76"/>
        <v>19571400</v>
      </c>
    </row>
    <row r="99" spans="1:16" ht="36.75" customHeight="1" x14ac:dyDescent="0.25">
      <c r="A99" s="19"/>
      <c r="B99" s="4" t="s">
        <v>145</v>
      </c>
      <c r="C99" s="6" t="s">
        <v>146</v>
      </c>
      <c r="D99" s="5"/>
      <c r="E99" s="32">
        <v>114506600</v>
      </c>
      <c r="F99" s="5">
        <f t="shared" si="77"/>
        <v>114506600</v>
      </c>
      <c r="G99" s="27"/>
      <c r="H99" s="5">
        <f t="shared" si="78"/>
        <v>114506600</v>
      </c>
      <c r="I99" s="27"/>
      <c r="J99" s="5">
        <f t="shared" si="79"/>
        <v>114506600</v>
      </c>
      <c r="K99" s="27"/>
      <c r="L99" s="5">
        <f t="shared" si="82"/>
        <v>114506600</v>
      </c>
      <c r="M99" s="27"/>
      <c r="N99" s="5">
        <f t="shared" si="83"/>
        <v>114506600</v>
      </c>
      <c r="O99" s="27"/>
      <c r="P99" s="62">
        <f t="shared" si="76"/>
        <v>114506600</v>
      </c>
    </row>
    <row r="100" spans="1:16" ht="19.5" customHeight="1" x14ac:dyDescent="0.25">
      <c r="A100" s="19"/>
      <c r="B100" s="8" t="s">
        <v>152</v>
      </c>
      <c r="C100" s="8" t="s">
        <v>79</v>
      </c>
      <c r="D100" s="2">
        <f>SUM(D101:D106)</f>
        <v>83297500</v>
      </c>
      <c r="E100" s="2">
        <f>SUM(E101:E106)</f>
        <v>0</v>
      </c>
      <c r="F100" s="2">
        <f>SUM(F101:F108)</f>
        <v>683297500</v>
      </c>
      <c r="G100" s="2">
        <f>SUM(G101:G108)</f>
        <v>645400000</v>
      </c>
      <c r="H100" s="2">
        <f>SUM(H101:H108)</f>
        <v>1328697500</v>
      </c>
      <c r="I100" s="2">
        <f t="shared" ref="I100:J100" si="84">SUM(I101:I108)</f>
        <v>18185431</v>
      </c>
      <c r="J100" s="2">
        <f t="shared" si="84"/>
        <v>1346882931</v>
      </c>
      <c r="K100" s="2">
        <f>SUM(K101:K108)</f>
        <v>511945361</v>
      </c>
      <c r="L100" s="2">
        <f>SUM(L101:L108)</f>
        <v>1858828292</v>
      </c>
      <c r="M100" s="2">
        <f>SUM(M101:M108)</f>
        <v>140036700</v>
      </c>
      <c r="N100" s="2">
        <f>SUM(N101:N108)</f>
        <v>1998864992</v>
      </c>
      <c r="O100" s="2">
        <f t="shared" ref="O100:P100" si="85">SUM(O101:O108)</f>
        <v>326579700</v>
      </c>
      <c r="P100" s="61">
        <f t="shared" si="85"/>
        <v>2325444692</v>
      </c>
    </row>
    <row r="101" spans="1:16" ht="66" customHeight="1" x14ac:dyDescent="0.25">
      <c r="A101" s="19"/>
      <c r="B101" s="4" t="s">
        <v>185</v>
      </c>
      <c r="C101" s="6" t="s">
        <v>186</v>
      </c>
      <c r="D101" s="5"/>
      <c r="E101" s="27"/>
      <c r="F101" s="5">
        <f>D101+E101</f>
        <v>0</v>
      </c>
      <c r="G101" s="5">
        <v>20400000</v>
      </c>
      <c r="H101" s="5">
        <f>F101+G101</f>
        <v>20400000</v>
      </c>
      <c r="I101" s="5"/>
      <c r="J101" s="5">
        <f>H101+I101</f>
        <v>20400000</v>
      </c>
      <c r="K101" s="5"/>
      <c r="L101" s="5">
        <f>J101+K101</f>
        <v>20400000</v>
      </c>
      <c r="M101" s="5"/>
      <c r="N101" s="5">
        <f t="shared" ref="N101:N108" si="86">L101+M101</f>
        <v>20400000</v>
      </c>
      <c r="O101" s="5"/>
      <c r="P101" s="62">
        <f t="shared" ref="P101:P108" si="87">N101+O101</f>
        <v>20400000</v>
      </c>
    </row>
    <row r="102" spans="1:16" ht="83.25" customHeight="1" x14ac:dyDescent="0.25">
      <c r="A102" s="19"/>
      <c r="B102" s="4" t="s">
        <v>127</v>
      </c>
      <c r="C102" s="6" t="s">
        <v>147</v>
      </c>
      <c r="D102" s="5">
        <v>7920800</v>
      </c>
      <c r="E102" s="27"/>
      <c r="F102" s="5">
        <f>D102+E102</f>
        <v>7920800</v>
      </c>
      <c r="G102" s="27"/>
      <c r="H102" s="5">
        <f>F102+G102</f>
        <v>7920800</v>
      </c>
      <c r="I102" s="5">
        <v>13639579</v>
      </c>
      <c r="J102" s="5">
        <f t="shared" ref="J102:J108" si="88">H102+I102</f>
        <v>21560379</v>
      </c>
      <c r="K102" s="5"/>
      <c r="L102" s="5">
        <f>J102+K102</f>
        <v>21560379</v>
      </c>
      <c r="M102" s="5"/>
      <c r="N102" s="5">
        <f t="shared" si="86"/>
        <v>21560379</v>
      </c>
      <c r="O102" s="5"/>
      <c r="P102" s="62">
        <f t="shared" si="87"/>
        <v>21560379</v>
      </c>
    </row>
    <row r="103" spans="1:16" ht="67.5" customHeight="1" x14ac:dyDescent="0.25">
      <c r="A103" s="19"/>
      <c r="B103" s="4" t="s">
        <v>128</v>
      </c>
      <c r="C103" s="6" t="s">
        <v>148</v>
      </c>
      <c r="D103" s="5">
        <v>3244200</v>
      </c>
      <c r="E103" s="27"/>
      <c r="F103" s="5">
        <f t="shared" ref="F103:F107" si="89">D103+E103</f>
        <v>3244200</v>
      </c>
      <c r="G103" s="27"/>
      <c r="H103" s="5">
        <f t="shared" ref="H103:H108" si="90">F103+G103</f>
        <v>3244200</v>
      </c>
      <c r="I103" s="5">
        <v>4545852</v>
      </c>
      <c r="J103" s="5">
        <f t="shared" si="88"/>
        <v>7790052</v>
      </c>
      <c r="K103" s="5"/>
      <c r="L103" s="5">
        <f t="shared" ref="L103:L108" si="91">J103+K103</f>
        <v>7790052</v>
      </c>
      <c r="M103" s="5"/>
      <c r="N103" s="5">
        <f t="shared" si="86"/>
        <v>7790052</v>
      </c>
      <c r="O103" s="5"/>
      <c r="P103" s="62">
        <f t="shared" si="87"/>
        <v>7790052</v>
      </c>
    </row>
    <row r="104" spans="1:16" ht="133.5" customHeight="1" x14ac:dyDescent="0.25">
      <c r="A104" s="19"/>
      <c r="B104" s="4" t="s">
        <v>206</v>
      </c>
      <c r="C104" s="6" t="s">
        <v>207</v>
      </c>
      <c r="D104" s="5"/>
      <c r="E104" s="27"/>
      <c r="F104" s="5"/>
      <c r="G104" s="27"/>
      <c r="H104" s="5"/>
      <c r="I104" s="5"/>
      <c r="J104" s="5"/>
      <c r="K104" s="5">
        <v>112700000</v>
      </c>
      <c r="L104" s="5">
        <f>J104+K104</f>
        <v>112700000</v>
      </c>
      <c r="M104" s="5"/>
      <c r="N104" s="5">
        <f t="shared" si="86"/>
        <v>112700000</v>
      </c>
      <c r="O104" s="5"/>
      <c r="P104" s="62">
        <f t="shared" si="87"/>
        <v>112700000</v>
      </c>
    </row>
    <row r="105" spans="1:16" ht="86.25" customHeight="1" x14ac:dyDescent="0.25">
      <c r="A105" s="19"/>
      <c r="B105" s="4" t="s">
        <v>215</v>
      </c>
      <c r="C105" s="6" t="s">
        <v>216</v>
      </c>
      <c r="D105" s="5"/>
      <c r="E105" s="27"/>
      <c r="F105" s="5"/>
      <c r="G105" s="27"/>
      <c r="H105" s="5"/>
      <c r="I105" s="5"/>
      <c r="J105" s="5"/>
      <c r="K105" s="5"/>
      <c r="L105" s="5"/>
      <c r="M105" s="5">
        <v>140036700</v>
      </c>
      <c r="N105" s="5">
        <f t="shared" si="86"/>
        <v>140036700</v>
      </c>
      <c r="O105" s="5"/>
      <c r="P105" s="62">
        <f t="shared" si="87"/>
        <v>140036700</v>
      </c>
    </row>
    <row r="106" spans="1:16" ht="68.25" customHeight="1" x14ac:dyDescent="0.25">
      <c r="A106" s="19"/>
      <c r="B106" s="4" t="s">
        <v>120</v>
      </c>
      <c r="C106" s="4" t="s">
        <v>121</v>
      </c>
      <c r="D106" s="5">
        <v>72132500</v>
      </c>
      <c r="E106" s="27"/>
      <c r="F106" s="5">
        <f t="shared" si="89"/>
        <v>72132500</v>
      </c>
      <c r="G106" s="27"/>
      <c r="H106" s="5">
        <f t="shared" si="90"/>
        <v>72132500</v>
      </c>
      <c r="I106" s="27"/>
      <c r="J106" s="5">
        <f t="shared" si="88"/>
        <v>72132500</v>
      </c>
      <c r="K106" s="27"/>
      <c r="L106" s="5">
        <f>J106+K106</f>
        <v>72132500</v>
      </c>
      <c r="M106" s="27"/>
      <c r="N106" s="5">
        <f t="shared" si="86"/>
        <v>72132500</v>
      </c>
      <c r="O106" s="27"/>
      <c r="P106" s="62">
        <f t="shared" si="87"/>
        <v>72132500</v>
      </c>
    </row>
    <row r="107" spans="1:16" ht="50.25" customHeight="1" x14ac:dyDescent="0.25">
      <c r="A107" s="19"/>
      <c r="B107" s="4" t="s">
        <v>189</v>
      </c>
      <c r="C107" s="4" t="s">
        <v>190</v>
      </c>
      <c r="D107" s="5"/>
      <c r="E107" s="27"/>
      <c r="F107" s="5">
        <f t="shared" si="89"/>
        <v>0</v>
      </c>
      <c r="G107" s="5">
        <v>625000000</v>
      </c>
      <c r="H107" s="5">
        <f t="shared" si="90"/>
        <v>625000000</v>
      </c>
      <c r="I107" s="5"/>
      <c r="J107" s="5">
        <f t="shared" si="88"/>
        <v>625000000</v>
      </c>
      <c r="K107" s="5">
        <v>399245361</v>
      </c>
      <c r="L107" s="5">
        <f>J107+K107</f>
        <v>1024245361</v>
      </c>
      <c r="M107" s="5"/>
      <c r="N107" s="5">
        <f t="shared" si="86"/>
        <v>1024245361</v>
      </c>
      <c r="O107" s="37">
        <v>200000000</v>
      </c>
      <c r="P107" s="62">
        <f t="shared" si="87"/>
        <v>1224245361</v>
      </c>
    </row>
    <row r="108" spans="1:16" ht="51.75" customHeight="1" x14ac:dyDescent="0.25">
      <c r="A108" s="19"/>
      <c r="B108" s="4" t="s">
        <v>157</v>
      </c>
      <c r="C108" s="4" t="s">
        <v>158</v>
      </c>
      <c r="D108" s="5"/>
      <c r="E108" s="27"/>
      <c r="F108" s="5">
        <v>600000000</v>
      </c>
      <c r="G108" s="27"/>
      <c r="H108" s="5">
        <f t="shared" si="90"/>
        <v>600000000</v>
      </c>
      <c r="I108" s="27"/>
      <c r="J108" s="5">
        <f t="shared" si="88"/>
        <v>600000000</v>
      </c>
      <c r="K108" s="27"/>
      <c r="L108" s="5">
        <f t="shared" si="91"/>
        <v>600000000</v>
      </c>
      <c r="M108" s="27"/>
      <c r="N108" s="5">
        <f t="shared" si="86"/>
        <v>600000000</v>
      </c>
      <c r="O108" s="37">
        <f>113617800+8683100+4278800</f>
        <v>126579700</v>
      </c>
      <c r="P108" s="62">
        <f t="shared" si="87"/>
        <v>726579700</v>
      </c>
    </row>
    <row r="109" spans="1:16" ht="49.5" customHeight="1" x14ac:dyDescent="0.25">
      <c r="A109" s="19"/>
      <c r="B109" s="8" t="s">
        <v>89</v>
      </c>
      <c r="C109" s="8" t="s">
        <v>90</v>
      </c>
      <c r="D109" s="9">
        <f>D110</f>
        <v>26149000</v>
      </c>
      <c r="E109" s="9">
        <f t="shared" ref="E109:G109" si="92">E110</f>
        <v>0</v>
      </c>
      <c r="F109" s="9">
        <f>F110</f>
        <v>26149000</v>
      </c>
      <c r="G109" s="9">
        <f t="shared" si="92"/>
        <v>278398235</v>
      </c>
      <c r="H109" s="9">
        <f>H110</f>
        <v>304547235</v>
      </c>
      <c r="I109" s="9">
        <f t="shared" ref="I109:J109" si="93">I110</f>
        <v>0</v>
      </c>
      <c r="J109" s="9">
        <f t="shared" si="93"/>
        <v>304547235</v>
      </c>
      <c r="K109" s="9">
        <f>K110</f>
        <v>0</v>
      </c>
      <c r="L109" s="9">
        <f>L110</f>
        <v>304547235</v>
      </c>
      <c r="M109" s="9">
        <f>M110</f>
        <v>0</v>
      </c>
      <c r="N109" s="9">
        <f>N110</f>
        <v>304547235</v>
      </c>
      <c r="O109" s="9">
        <f t="shared" ref="O109:P109" si="94">O110</f>
        <v>0</v>
      </c>
      <c r="P109" s="63">
        <f t="shared" si="94"/>
        <v>304547235</v>
      </c>
    </row>
    <row r="110" spans="1:16" ht="66.75" customHeight="1" x14ac:dyDescent="0.25">
      <c r="A110" s="19"/>
      <c r="B110" s="8" t="s">
        <v>80</v>
      </c>
      <c r="C110" s="8" t="s">
        <v>81</v>
      </c>
      <c r="D110" s="9">
        <f>SUM(D111:D111)</f>
        <v>26149000</v>
      </c>
      <c r="E110" s="9">
        <f t="shared" ref="E110" si="95">SUM(E111:E111)</f>
        <v>0</v>
      </c>
      <c r="F110" s="9">
        <f>SUM(F111:F111)</f>
        <v>26149000</v>
      </c>
      <c r="G110" s="9">
        <f>SUM(G111:G111)</f>
        <v>278398235</v>
      </c>
      <c r="H110" s="9">
        <f>SUM(H111:H111)</f>
        <v>304547235</v>
      </c>
      <c r="I110" s="9">
        <f t="shared" ref="I110:K110" si="96">SUM(I111:I111)</f>
        <v>0</v>
      </c>
      <c r="J110" s="9">
        <f t="shared" si="96"/>
        <v>304547235</v>
      </c>
      <c r="K110" s="9">
        <f t="shared" si="96"/>
        <v>0</v>
      </c>
      <c r="L110" s="9">
        <f>SUM(L111:L111)</f>
        <v>304547235</v>
      </c>
      <c r="M110" s="9">
        <f>SUM(M111:M111)</f>
        <v>0</v>
      </c>
      <c r="N110" s="9">
        <f>SUM(N111:N111)</f>
        <v>304547235</v>
      </c>
      <c r="O110" s="9">
        <f t="shared" ref="O110:P110" si="97">SUM(O111:O111)</f>
        <v>0</v>
      </c>
      <c r="P110" s="63">
        <f t="shared" si="97"/>
        <v>304547235</v>
      </c>
    </row>
    <row r="111" spans="1:16" ht="167.25" customHeight="1" x14ac:dyDescent="0.25">
      <c r="A111" s="19"/>
      <c r="B111" s="25" t="s">
        <v>93</v>
      </c>
      <c r="C111" s="25" t="s">
        <v>203</v>
      </c>
      <c r="D111" s="26">
        <v>26149000</v>
      </c>
      <c r="E111" s="27"/>
      <c r="F111" s="26">
        <f>D111+E111</f>
        <v>26149000</v>
      </c>
      <c r="G111" s="26">
        <v>278398235</v>
      </c>
      <c r="H111" s="26">
        <f>F111+G111</f>
        <v>304547235</v>
      </c>
      <c r="I111" s="26"/>
      <c r="J111" s="26">
        <f>H111+I111</f>
        <v>304547235</v>
      </c>
      <c r="K111" s="26"/>
      <c r="L111" s="26">
        <f>J111+K111</f>
        <v>304547235</v>
      </c>
      <c r="M111" s="26"/>
      <c r="N111" s="26">
        <f>L111+M111</f>
        <v>304547235</v>
      </c>
      <c r="O111" s="26"/>
      <c r="P111" s="64">
        <f>N111+O111</f>
        <v>304547235</v>
      </c>
    </row>
    <row r="112" spans="1:16" ht="19.5" customHeight="1" x14ac:dyDescent="0.25">
      <c r="A112" s="19"/>
      <c r="B112" s="65" t="s">
        <v>86</v>
      </c>
      <c r="C112" s="65"/>
      <c r="D112" s="2">
        <f>SUM(D8,D49)</f>
        <v>52196603900</v>
      </c>
      <c r="E112" s="2">
        <f t="shared" ref="E112" si="98">SUM(E8,E49)</f>
        <v>-1326713400</v>
      </c>
      <c r="F112" s="2">
        <f>SUM(F8,F49)</f>
        <v>51469890500</v>
      </c>
      <c r="G112" s="2">
        <f t="shared" ref="G112" si="99">SUM(G8,G49)</f>
        <v>3987936435</v>
      </c>
      <c r="H112" s="2">
        <f>SUM(H8,H49)</f>
        <v>55457826935</v>
      </c>
      <c r="I112" s="2">
        <f t="shared" ref="I112:J112" si="100">SUM(I8,I49)</f>
        <v>1887055722</v>
      </c>
      <c r="J112" s="2">
        <f t="shared" si="100"/>
        <v>57344882657</v>
      </c>
      <c r="K112" s="2">
        <f>SUM(K8,K49)</f>
        <v>511945361</v>
      </c>
      <c r="L112" s="2">
        <f>SUM(L8,L49)</f>
        <v>57856828018</v>
      </c>
      <c r="M112" s="2">
        <f t="shared" ref="M112:P112" si="101">SUM(M8,M49)</f>
        <v>2462427447</v>
      </c>
      <c r="N112" s="2">
        <f t="shared" si="101"/>
        <v>60319255465</v>
      </c>
      <c r="O112" s="2">
        <f t="shared" si="101"/>
        <v>3309831226</v>
      </c>
      <c r="P112" s="61">
        <f t="shared" si="101"/>
        <v>63629086691</v>
      </c>
    </row>
  </sheetData>
  <mergeCells count="3">
    <mergeCell ref="B112:C112"/>
    <mergeCell ref="B5:P5"/>
    <mergeCell ref="C3:P3"/>
  </mergeCells>
  <phoneticPr fontId="0" type="noConversion"/>
  <printOptions horizontalCentered="1"/>
  <pageMargins left="0.78740157480314965" right="0.27559055118110237" top="0.78740157480314965" bottom="0.59055118110236227" header="0.39370078740157483" footer="0.31496062992125984"/>
  <pageSetup paperSize="9" orientation="portrait" r:id="rId1"/>
  <headerFooter differentFirst="1">
    <oddHeader>&amp;C&amp;12&amp;P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Company>Департамент финансов</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Марина В. Рачкова</dc:creator>
  <cp:lastModifiedBy>user</cp:lastModifiedBy>
  <cp:lastPrinted>2017-10-27T11:47:01Z</cp:lastPrinted>
  <dcterms:created xsi:type="dcterms:W3CDTF">2010-10-13T08:18:32Z</dcterms:created>
  <dcterms:modified xsi:type="dcterms:W3CDTF">2017-11-08T06:26:38Z</dcterms:modified>
</cp:coreProperties>
</file>