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" yWindow="0" windowWidth="15180" windowHeight="9195"/>
  </bookViews>
  <sheets>
    <sheet name="Лист1" sheetId="4" r:id="rId1"/>
  </sheets>
  <definedNames>
    <definedName name="_xlnm.Print_Titles" localSheetId="0">Лист1!$6:$6</definedName>
    <definedName name="_xlnm.Print_Area" localSheetId="0">Лист1!$A$1:$R$47</definedName>
  </definedNames>
  <calcPr calcId="114210" fullCalcOnLoad="1"/>
</workbook>
</file>

<file path=xl/calcChain.xml><?xml version="1.0" encoding="utf-8"?>
<calcChain xmlns="http://schemas.openxmlformats.org/spreadsheetml/2006/main">
  <c r="R47" i="4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O28"/>
  <c r="P46"/>
  <c r="H47"/>
  <c r="J47"/>
  <c r="L47"/>
  <c r="N47"/>
  <c r="P47"/>
  <c r="F47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N45"/>
  <c r="K35"/>
  <c r="L44"/>
  <c r="N44"/>
  <c r="K27"/>
  <c r="L43"/>
  <c r="N43"/>
  <c r="L42"/>
  <c r="N42"/>
  <c r="L41"/>
  <c r="N41"/>
  <c r="L35"/>
  <c r="N35"/>
  <c r="L26"/>
  <c r="N26"/>
  <c r="L17"/>
  <c r="N17"/>
  <c r="J34"/>
  <c r="L34"/>
  <c r="N34"/>
  <c r="J40"/>
  <c r="L40"/>
  <c r="N40"/>
  <c r="J39"/>
  <c r="L39"/>
  <c r="N39"/>
  <c r="J38"/>
  <c r="L38"/>
  <c r="N38"/>
  <c r="J37"/>
  <c r="L37"/>
  <c r="N37"/>
  <c r="I35"/>
  <c r="I25"/>
  <c r="F10"/>
  <c r="H10"/>
  <c r="I10"/>
  <c r="J10"/>
  <c r="L10"/>
  <c r="N10"/>
  <c r="F11"/>
  <c r="H11"/>
  <c r="J11"/>
  <c r="L11"/>
  <c r="N11"/>
  <c r="F12"/>
  <c r="H12"/>
  <c r="J12"/>
  <c r="L12"/>
  <c r="N12"/>
  <c r="F13"/>
  <c r="H13"/>
  <c r="J13"/>
  <c r="L13"/>
  <c r="N13"/>
  <c r="F14"/>
  <c r="H14"/>
  <c r="J14"/>
  <c r="L14"/>
  <c r="N14"/>
  <c r="F15"/>
  <c r="H15"/>
  <c r="J15"/>
  <c r="L15"/>
  <c r="N15"/>
  <c r="F16"/>
  <c r="H16"/>
  <c r="J16"/>
  <c r="L16"/>
  <c r="N16"/>
  <c r="F17"/>
  <c r="H17"/>
  <c r="F18"/>
  <c r="H18"/>
  <c r="J18"/>
  <c r="L18"/>
  <c r="N18"/>
  <c r="E19"/>
  <c r="F19"/>
  <c r="H19"/>
  <c r="J19"/>
  <c r="L19"/>
  <c r="N19"/>
  <c r="F20"/>
  <c r="H20"/>
  <c r="J20"/>
  <c r="L20"/>
  <c r="N20"/>
  <c r="F21"/>
  <c r="H21"/>
  <c r="J21"/>
  <c r="L21"/>
  <c r="N21"/>
  <c r="F22"/>
  <c r="H22"/>
  <c r="J22"/>
  <c r="L22"/>
  <c r="N22"/>
  <c r="F23"/>
  <c r="H23"/>
  <c r="J23"/>
  <c r="L23"/>
  <c r="N23"/>
  <c r="F24"/>
  <c r="H24"/>
  <c r="J24"/>
  <c r="L24"/>
  <c r="N24"/>
  <c r="C25"/>
  <c r="F25"/>
  <c r="H25"/>
  <c r="J25"/>
  <c r="L25"/>
  <c r="N25"/>
  <c r="F26"/>
  <c r="H26"/>
  <c r="F27"/>
  <c r="H27"/>
  <c r="J27"/>
  <c r="L27"/>
  <c r="N27"/>
  <c r="F28"/>
  <c r="J28"/>
  <c r="L28"/>
  <c r="N28"/>
  <c r="C29"/>
  <c r="F29"/>
  <c r="J29"/>
  <c r="L29"/>
  <c r="N29"/>
  <c r="F30"/>
  <c r="H30"/>
  <c r="J30"/>
  <c r="L30"/>
  <c r="N30"/>
  <c r="F31"/>
  <c r="H31"/>
  <c r="J31"/>
  <c r="L31"/>
  <c r="N31"/>
  <c r="F32"/>
  <c r="H32"/>
  <c r="J32"/>
  <c r="L32"/>
  <c r="N32"/>
  <c r="F33"/>
  <c r="H33"/>
  <c r="J33"/>
  <c r="L33"/>
  <c r="N33"/>
  <c r="F34"/>
  <c r="F36"/>
  <c r="I36"/>
  <c r="J36"/>
  <c r="L36"/>
  <c r="N36"/>
</calcChain>
</file>

<file path=xl/sharedStrings.xml><?xml version="1.0" encoding="utf-8"?>
<sst xmlns="http://schemas.openxmlformats.org/spreadsheetml/2006/main" count="61" uniqueCount="50">
  <si>
    <t>№ 
п/п</t>
  </si>
  <si>
    <t xml:space="preserve">Наименование программы </t>
  </si>
  <si>
    <t>Областная целевая программа по улучшению жилищных условий многодетных семей на 2010-2011 годы</t>
  </si>
  <si>
    <t xml:space="preserve">Областная целевая программа развития сети автомобильных дорог Ярославской области на 2010-2015 годы </t>
  </si>
  <si>
    <t xml:space="preserve">Областная целевая программа развития субъектов малого и среднего предпринимательства Ярославской области на 2010-2012 годы </t>
  </si>
  <si>
    <t>Областная целевая программа развития туризма и отдыха в Ярославской области на 2009-2010 годы</t>
  </si>
  <si>
    <t xml:space="preserve">Областная целевая программа «Развитие материально-технической базы учреждений здравоохранения Ярославской области» на 2009-2015 годы </t>
  </si>
  <si>
    <t xml:space="preserve">Областная целевая программа «Обеспечение доступности дошкольного образования в Ярославской области» 
на 2009-2010 годы </t>
  </si>
  <si>
    <t xml:space="preserve">Областная целевая программа «Государственная поддержка молодых семей Ярославской области в приобретении (строительстве) жилья» на 2008-2010 годы </t>
  </si>
  <si>
    <t xml:space="preserve">Областная целевая программа «Модернизация объектов коммунальной инфраструктуры Ярославской области»  на 2008-2010 годы </t>
  </si>
  <si>
    <t xml:space="preserve">Областная целевая программа «Чистая вода Ярославской области» на 2010-2014 годы </t>
  </si>
  <si>
    <t xml:space="preserve">Областная целевая программа «Поддержка потребительского рынка на селе» на 2010-2011 годы </t>
  </si>
  <si>
    <t>Областная целевая программа «Развитие сельского хозяйства, пищевой и перерабатывающей промышленности Ярославской области»  на 2008-2012 годы</t>
  </si>
  <si>
    <t>Областная целевая программа «Социальное развитие села до 2012 года»</t>
  </si>
  <si>
    <t>Областная целевая программа «Профилактика правонарушений в Ярославской области» на 2010-2011 годы</t>
  </si>
  <si>
    <t>Областная целевая программа «Реформирование региональных финансов Ярославской области» 
на 2008-2011 годы</t>
  </si>
  <si>
    <t>Областная целевая программа «Повышение безопасности жизнедеятельности населения Ярославской области» на 2010-2012 годы</t>
  </si>
  <si>
    <t>Областная целевая программа «Повышение безопасности дорожного движения в Ярославской области» на 2007-2012 годы</t>
  </si>
  <si>
    <t>Областная целевая программа «Комплексные меры противодействия злоупотреблению наркотиками и их незаконному обороту» на 2010-2011 годы</t>
  </si>
  <si>
    <t>Областная целевая программа «Обеспечение доступности дошкольного образования в Ярославской области» 
на 2011-2012 годы</t>
  </si>
  <si>
    <t>Областная целевая программа «Реформирование жилищно-коммунального хозяйства Ярославской области» на 2011-2014 годы</t>
  </si>
  <si>
    <t>Областная целевая программа развития туризма и отдыха в Ярославской области на 2011-2014 годы</t>
  </si>
  <si>
    <t xml:space="preserve">Областная целевая программа «Развитие и поддержка малых форм хозяйствования в агропромышленном комплексе Ярославской области» на 2007-2011 годы </t>
  </si>
  <si>
    <t>к Закону Ярославской области</t>
  </si>
  <si>
    <t xml:space="preserve">Областная целевая программа «Семья и дети» на 2009-2010 годы </t>
  </si>
  <si>
    <t xml:space="preserve">Областная комплексная целевая программа «Семья и дети» на 2011-2012 годы </t>
  </si>
  <si>
    <t>2010 год 
(тыс. руб.)</t>
  </si>
  <si>
    <t>поправки</t>
  </si>
  <si>
    <t>Областная целевая программа «Повышение эффективности и результативности деятельности органов исполнительной власти» на  2009-2011 годы</t>
  </si>
  <si>
    <t xml:space="preserve">Областная целевая программа «Совершенствование системы жизнеобеспечения запасного пункта управления Правительства области на 2009-2010 годы» </t>
  </si>
  <si>
    <t>Областная целевая программа «Развитие информатизации Ярославской области» на 2009-2010 годы</t>
  </si>
  <si>
    <t>уточнение</t>
  </si>
  <si>
    <t>Региональная адресная программа дополнительных мероприятий по снижению напряженности на рынке труда Ярославской области на 2010 год</t>
  </si>
  <si>
    <t>уточнение июнь</t>
  </si>
  <si>
    <t>Региональная адресная программа по переселению граждан из аварийного жилищного фонда Ярославской области на 2010 год</t>
  </si>
  <si>
    <t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 на 2010 год</t>
  </si>
  <si>
    <t>Региональная адресная программа дополнительных мероприятий по снижению напряженности на рынке труда Ярославской области на 2010 год, реализуемая за счет неиспользованной субсидии 2009 года</t>
  </si>
  <si>
    <t>Областная целевая программа «Развитие материально-технической базы учреждений культуры Ярославской области» на 2010-2014 годы</t>
  </si>
  <si>
    <t>Областная целевая программа «Противодействие коррупции в Ярославской области» на 2010-2011 годы</t>
  </si>
  <si>
    <t>Приложение 16</t>
  </si>
  <si>
    <t xml:space="preserve">Перечень областных целевых программ на 2010 год
</t>
  </si>
  <si>
    <t>Областная целевая программа «Энергосбережение и повышение энергоэффективности в Ярославской области» на 2008-2012 годы и перспективу до 2020 года</t>
  </si>
  <si>
    <t>Областная целевая программа «Развитие агропромышленного комплекса и сельских территорий Ярославской области» на 2010-2014 годы</t>
  </si>
  <si>
    <t>Областная целевая программа «Улучшение условий проживания отдельных категорий граждан» на 2010 год</t>
  </si>
  <si>
    <t>Областная целевая программа «Обеспечение территорий муниципальных районов Ярославской области документами территориального планирования» на 2010-2012 годы</t>
  </si>
  <si>
    <t>Областная целевая программа «Берегоукрепление» на 2010-2013 годы</t>
  </si>
  <si>
    <t>Областная целевая программа «Развитие материально-технической базы физической культуры и спорта Ярославской области» на 2010-2012 годы</t>
  </si>
  <si>
    <t>Областная целевая социальная программа «Укрепление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инвалидности» на 2010 год</t>
  </si>
  <si>
    <t>Областная целевая программа «Комплексный инвестиционный план модернизации городского поселения Гаврилов-Ям» на 2010-2015 годы</t>
  </si>
  <si>
    <t>от 01.12.2010 № 44-з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</si>
</sst>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 indent="1"/>
    </xf>
    <xf numFmtId="3" fontId="2" fillId="0" borderId="1" xfId="0" applyNumberFormat="1" applyFont="1" applyFill="1" applyBorder="1" applyAlignment="1">
      <alignment vertical="top" wrapText="1"/>
    </xf>
    <xf numFmtId="3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 indent="1"/>
    </xf>
    <xf numFmtId="3" fontId="2" fillId="0" borderId="1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3" fontId="2" fillId="2" borderId="1" xfId="0" applyNumberFormat="1" applyFont="1" applyFill="1" applyBorder="1" applyAlignment="1">
      <alignment wrapText="1"/>
    </xf>
    <xf numFmtId="3" fontId="5" fillId="0" borderId="0" xfId="0" applyNumberFormat="1" applyFont="1" applyFill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wrapText="1" inden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right" wrapText="1"/>
    </xf>
    <xf numFmtId="0" fontId="2" fillId="0" borderId="2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view="pageBreakPreview" zoomScale="90" zoomScaleNormal="90" zoomScaleSheetLayoutView="90" workbookViewId="0">
      <selection activeCell="B4" sqref="B4"/>
    </sheetView>
  </sheetViews>
  <sheetFormatPr defaultRowHeight="18.75"/>
  <cols>
    <col min="1" max="1" width="4.85546875" style="1" customWidth="1"/>
    <col min="2" max="2" width="58.5703125" style="1" customWidth="1"/>
    <col min="3" max="3" width="11.28515625" style="1" hidden="1" customWidth="1"/>
    <col min="4" max="4" width="11.42578125" style="1" hidden="1" customWidth="1"/>
    <col min="5" max="5" width="10.28515625" style="1" hidden="1" customWidth="1"/>
    <col min="6" max="6" width="11.28515625" style="1" hidden="1" customWidth="1"/>
    <col min="7" max="7" width="11.140625" style="1" hidden="1" customWidth="1"/>
    <col min="8" max="8" width="11.28515625" style="1" hidden="1" customWidth="1"/>
    <col min="9" max="9" width="11.140625" style="1" hidden="1" customWidth="1"/>
    <col min="10" max="10" width="11.28515625" style="1" hidden="1" customWidth="1"/>
    <col min="11" max="13" width="11.140625" style="1" hidden="1" customWidth="1"/>
    <col min="14" max="14" width="11.28515625" style="1" hidden="1" customWidth="1"/>
    <col min="15" max="17" width="11.140625" style="1" hidden="1" customWidth="1"/>
    <col min="18" max="18" width="11.140625" style="1" customWidth="1"/>
    <col min="19" max="16384" width="9.140625" style="1"/>
  </cols>
  <sheetData>
    <row r="1" spans="1:18">
      <c r="B1" s="24" t="s">
        <v>39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>
      <c r="B2" s="24" t="s">
        <v>23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 s="2" customFormat="1" ht="21" customHeight="1">
      <c r="B3" s="24" t="s">
        <v>49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 s="2" customFormat="1" ht="21" customHeigh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1:18" s="2" customFormat="1" ht="34.5" customHeight="1">
      <c r="A5" s="25" t="s">
        <v>40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</row>
    <row r="6" spans="1:18" s="2" customFormat="1" ht="39.75" customHeight="1">
      <c r="A6" s="3" t="s">
        <v>0</v>
      </c>
      <c r="B6" s="3" t="s">
        <v>1</v>
      </c>
      <c r="C6" s="3" t="s">
        <v>26</v>
      </c>
      <c r="E6" s="3" t="s">
        <v>27</v>
      </c>
      <c r="F6" s="3" t="s">
        <v>26</v>
      </c>
      <c r="G6" s="3" t="s">
        <v>31</v>
      </c>
      <c r="H6" s="3" t="s">
        <v>26</v>
      </c>
      <c r="I6" s="3" t="s">
        <v>31</v>
      </c>
      <c r="J6" s="3" t="s">
        <v>26</v>
      </c>
      <c r="K6" s="3" t="s">
        <v>33</v>
      </c>
      <c r="L6" s="3" t="s">
        <v>26</v>
      </c>
      <c r="M6" s="3" t="s">
        <v>31</v>
      </c>
      <c r="N6" s="3" t="s">
        <v>26</v>
      </c>
      <c r="O6" s="3" t="s">
        <v>31</v>
      </c>
      <c r="P6" s="3" t="s">
        <v>26</v>
      </c>
      <c r="Q6" s="3" t="s">
        <v>27</v>
      </c>
      <c r="R6" s="3" t="s">
        <v>26</v>
      </c>
    </row>
    <row r="7" spans="1:18" s="8" customFormat="1" ht="31.5" hidden="1">
      <c r="A7" s="9">
        <v>6</v>
      </c>
      <c r="B7" s="5" t="s">
        <v>25</v>
      </c>
      <c r="C7" s="7"/>
      <c r="E7" s="7"/>
      <c r="F7" s="7"/>
      <c r="G7" s="7"/>
      <c r="H7" s="7"/>
      <c r="I7" s="7"/>
      <c r="J7" s="7"/>
    </row>
    <row r="8" spans="1:18" s="8" customFormat="1" ht="47.25" hidden="1">
      <c r="A8" s="4">
        <v>10</v>
      </c>
      <c r="B8" s="5" t="s">
        <v>20</v>
      </c>
      <c r="C8" s="7"/>
      <c r="E8" s="7"/>
      <c r="F8" s="7"/>
      <c r="G8" s="7"/>
      <c r="H8" s="7"/>
      <c r="I8" s="7"/>
      <c r="J8" s="7"/>
    </row>
    <row r="9" spans="1:18" s="2" customFormat="1" ht="31.5" hidden="1" customHeight="1">
      <c r="A9" s="4">
        <v>13</v>
      </c>
      <c r="B9" s="5" t="s">
        <v>21</v>
      </c>
      <c r="C9" s="6"/>
      <c r="E9" s="6"/>
      <c r="F9" s="6"/>
      <c r="G9" s="6"/>
      <c r="H9" s="6"/>
      <c r="I9" s="6"/>
      <c r="J9" s="6"/>
    </row>
    <row r="10" spans="1:18" s="2" customFormat="1" ht="48.75" customHeight="1">
      <c r="A10" s="19">
        <v>1</v>
      </c>
      <c r="B10" s="5" t="s">
        <v>12</v>
      </c>
      <c r="C10" s="11">
        <v>579368</v>
      </c>
      <c r="D10" s="2">
        <v>5220100</v>
      </c>
      <c r="E10" s="11"/>
      <c r="F10" s="11">
        <f t="shared" ref="F10:F33" si="0">C10+E10</f>
        <v>579368</v>
      </c>
      <c r="G10" s="11"/>
      <c r="H10" s="11">
        <f>F10+G10</f>
        <v>579368</v>
      </c>
      <c r="I10" s="11">
        <f>-484654-20000</f>
        <v>-504654</v>
      </c>
      <c r="J10" s="11">
        <f>H10+I10</f>
        <v>74714</v>
      </c>
      <c r="K10" s="11"/>
      <c r="L10" s="11">
        <f>J10+K10</f>
        <v>74714</v>
      </c>
      <c r="M10" s="11"/>
      <c r="N10" s="11">
        <f>L10+M10</f>
        <v>74714</v>
      </c>
      <c r="O10" s="11"/>
      <c r="P10" s="11">
        <f>N10+O10</f>
        <v>74714</v>
      </c>
      <c r="Q10" s="11"/>
      <c r="R10" s="11">
        <f>P10+Q10</f>
        <v>74714</v>
      </c>
    </row>
    <row r="11" spans="1:18" s="2" customFormat="1" ht="30.75" customHeight="1">
      <c r="A11" s="19">
        <v>2</v>
      </c>
      <c r="B11" s="5" t="s">
        <v>13</v>
      </c>
      <c r="C11" s="11">
        <v>103270</v>
      </c>
      <c r="D11" s="2">
        <v>5220200</v>
      </c>
      <c r="E11" s="11"/>
      <c r="F11" s="11">
        <f t="shared" si="0"/>
        <v>103270</v>
      </c>
      <c r="G11" s="11"/>
      <c r="H11" s="11">
        <f t="shared" ref="H11:H33" si="1">F11+G11</f>
        <v>103270</v>
      </c>
      <c r="I11" s="11">
        <v>-87292</v>
      </c>
      <c r="J11" s="11">
        <f t="shared" ref="J11:L35" si="2">H11+I11</f>
        <v>15978</v>
      </c>
      <c r="K11" s="11"/>
      <c r="L11" s="11">
        <f t="shared" si="2"/>
        <v>15978</v>
      </c>
      <c r="M11" s="11"/>
      <c r="N11" s="11">
        <f t="shared" ref="N11:N47" si="3">L11+M11</f>
        <v>15978</v>
      </c>
      <c r="O11" s="11"/>
      <c r="P11" s="11">
        <f t="shared" ref="P11:P47" si="4">N11+O11</f>
        <v>15978</v>
      </c>
      <c r="Q11" s="11"/>
      <c r="R11" s="11">
        <f t="shared" ref="R11:R47" si="5">P11+Q11</f>
        <v>15978</v>
      </c>
    </row>
    <row r="12" spans="1:18" s="2" customFormat="1" ht="46.5" customHeight="1">
      <c r="A12" s="19">
        <v>3</v>
      </c>
      <c r="B12" s="5" t="s">
        <v>22</v>
      </c>
      <c r="C12" s="11">
        <v>6100</v>
      </c>
      <c r="D12" s="2">
        <v>5220300</v>
      </c>
      <c r="E12" s="11"/>
      <c r="F12" s="11">
        <f t="shared" si="0"/>
        <v>6100</v>
      </c>
      <c r="G12" s="11"/>
      <c r="H12" s="11">
        <f t="shared" si="1"/>
        <v>6100</v>
      </c>
      <c r="I12" s="11">
        <v>-6090</v>
      </c>
      <c r="J12" s="11">
        <f t="shared" si="2"/>
        <v>10</v>
      </c>
      <c r="K12" s="11"/>
      <c r="L12" s="11">
        <f t="shared" si="2"/>
        <v>10</v>
      </c>
      <c r="M12" s="11"/>
      <c r="N12" s="11">
        <f t="shared" si="3"/>
        <v>10</v>
      </c>
      <c r="O12" s="11"/>
      <c r="P12" s="11">
        <f t="shared" si="4"/>
        <v>10</v>
      </c>
      <c r="Q12" s="11"/>
      <c r="R12" s="11">
        <f t="shared" si="5"/>
        <v>10</v>
      </c>
    </row>
    <row r="13" spans="1:18" s="2" customFormat="1" ht="47.25">
      <c r="A13" s="19">
        <v>4</v>
      </c>
      <c r="B13" s="5" t="s">
        <v>17</v>
      </c>
      <c r="C13" s="11">
        <v>8000</v>
      </c>
      <c r="D13" s="2">
        <v>5220500</v>
      </c>
      <c r="E13" s="11"/>
      <c r="F13" s="11">
        <f t="shared" si="0"/>
        <v>8000</v>
      </c>
      <c r="G13" s="11"/>
      <c r="H13" s="11">
        <f t="shared" si="1"/>
        <v>8000</v>
      </c>
      <c r="I13" s="11"/>
      <c r="J13" s="11">
        <f t="shared" si="2"/>
        <v>8000</v>
      </c>
      <c r="K13" s="11"/>
      <c r="L13" s="11">
        <f t="shared" si="2"/>
        <v>8000</v>
      </c>
      <c r="M13" s="11"/>
      <c r="N13" s="11">
        <f t="shared" si="3"/>
        <v>8000</v>
      </c>
      <c r="O13" s="11">
        <v>300</v>
      </c>
      <c r="P13" s="11">
        <f t="shared" si="4"/>
        <v>8300</v>
      </c>
      <c r="Q13" s="11"/>
      <c r="R13" s="11">
        <f t="shared" si="5"/>
        <v>8300</v>
      </c>
    </row>
    <row r="14" spans="1:18" s="2" customFormat="1" ht="45.75" customHeight="1">
      <c r="A14" s="19">
        <v>5</v>
      </c>
      <c r="B14" s="5" t="s">
        <v>8</v>
      </c>
      <c r="C14" s="11">
        <v>90000</v>
      </c>
      <c r="D14" s="2">
        <v>5220700</v>
      </c>
      <c r="E14" s="11"/>
      <c r="F14" s="11">
        <f t="shared" si="0"/>
        <v>90000</v>
      </c>
      <c r="G14" s="11"/>
      <c r="H14" s="11">
        <f t="shared" si="1"/>
        <v>90000</v>
      </c>
      <c r="I14" s="11">
        <v>267</v>
      </c>
      <c r="J14" s="11">
        <f t="shared" si="2"/>
        <v>90267</v>
      </c>
      <c r="K14" s="11"/>
      <c r="L14" s="11">
        <f t="shared" si="2"/>
        <v>90267</v>
      </c>
      <c r="M14" s="11"/>
      <c r="N14" s="11">
        <f t="shared" si="3"/>
        <v>90267</v>
      </c>
      <c r="O14" s="11"/>
      <c r="P14" s="11">
        <f t="shared" si="4"/>
        <v>90267</v>
      </c>
      <c r="Q14" s="11"/>
      <c r="R14" s="11">
        <f t="shared" si="5"/>
        <v>90267</v>
      </c>
    </row>
    <row r="15" spans="1:18" s="2" customFormat="1" ht="45.75" customHeight="1">
      <c r="A15" s="22">
        <v>6</v>
      </c>
      <c r="B15" s="5" t="s">
        <v>7</v>
      </c>
      <c r="C15" s="11">
        <v>53750</v>
      </c>
      <c r="D15" s="2">
        <v>5221200</v>
      </c>
      <c r="E15" s="11">
        <v>24500</v>
      </c>
      <c r="F15" s="11">
        <f t="shared" si="0"/>
        <v>78250</v>
      </c>
      <c r="G15" s="11"/>
      <c r="H15" s="11">
        <f t="shared" si="1"/>
        <v>78250</v>
      </c>
      <c r="I15" s="11"/>
      <c r="J15" s="11">
        <f t="shared" si="2"/>
        <v>78250</v>
      </c>
      <c r="K15" s="11"/>
      <c r="L15" s="11">
        <f t="shared" si="2"/>
        <v>78250</v>
      </c>
      <c r="M15" s="11"/>
      <c r="N15" s="11">
        <f t="shared" si="3"/>
        <v>78250</v>
      </c>
      <c r="O15" s="11"/>
      <c r="P15" s="11">
        <f t="shared" si="4"/>
        <v>78250</v>
      </c>
      <c r="Q15" s="11"/>
      <c r="R15" s="11">
        <f t="shared" si="5"/>
        <v>78250</v>
      </c>
    </row>
    <row r="16" spans="1:18" s="8" customFormat="1" ht="46.5" hidden="1" customHeight="1">
      <c r="A16" s="19">
        <v>3</v>
      </c>
      <c r="B16" s="5" t="s">
        <v>19</v>
      </c>
      <c r="C16" s="12"/>
      <c r="E16" s="12"/>
      <c r="F16" s="12">
        <f t="shared" si="0"/>
        <v>0</v>
      </c>
      <c r="G16" s="12"/>
      <c r="H16" s="11">
        <f t="shared" si="1"/>
        <v>0</v>
      </c>
      <c r="I16" s="12"/>
      <c r="J16" s="11">
        <f t="shared" si="2"/>
        <v>0</v>
      </c>
      <c r="K16" s="11"/>
      <c r="L16" s="11">
        <f t="shared" si="2"/>
        <v>0</v>
      </c>
      <c r="M16" s="11"/>
      <c r="N16" s="11">
        <f t="shared" si="3"/>
        <v>0</v>
      </c>
      <c r="O16" s="11"/>
      <c r="P16" s="11">
        <f t="shared" si="4"/>
        <v>0</v>
      </c>
      <c r="Q16" s="11"/>
      <c r="R16" s="11">
        <f t="shared" si="5"/>
        <v>0</v>
      </c>
    </row>
    <row r="17" spans="1:18" s="2" customFormat="1" ht="32.25" customHeight="1">
      <c r="A17" s="22">
        <v>7</v>
      </c>
      <c r="B17" s="5" t="s">
        <v>24</v>
      </c>
      <c r="C17" s="11">
        <v>267302</v>
      </c>
      <c r="D17" s="2">
        <v>5221300</v>
      </c>
      <c r="E17" s="11">
        <v>-53200</v>
      </c>
      <c r="F17" s="11">
        <f t="shared" si="0"/>
        <v>214102</v>
      </c>
      <c r="G17" s="11"/>
      <c r="H17" s="11">
        <f t="shared" si="1"/>
        <v>214102</v>
      </c>
      <c r="I17" s="11"/>
      <c r="J17" s="11">
        <v>213917</v>
      </c>
      <c r="K17" s="11"/>
      <c r="L17" s="11">
        <f t="shared" si="2"/>
        <v>213917</v>
      </c>
      <c r="M17" s="11"/>
      <c r="N17" s="11">
        <f t="shared" si="3"/>
        <v>213917</v>
      </c>
      <c r="O17" s="11">
        <v>12005</v>
      </c>
      <c r="P17" s="11">
        <f t="shared" si="4"/>
        <v>225922</v>
      </c>
      <c r="Q17" s="11"/>
      <c r="R17" s="11">
        <f t="shared" si="5"/>
        <v>225922</v>
      </c>
    </row>
    <row r="18" spans="1:18" s="2" customFormat="1" ht="33.75" customHeight="1">
      <c r="A18" s="19">
        <v>8</v>
      </c>
      <c r="B18" s="5" t="s">
        <v>5</v>
      </c>
      <c r="C18" s="11">
        <v>13000</v>
      </c>
      <c r="D18" s="2">
        <v>5221400</v>
      </c>
      <c r="E18" s="11"/>
      <c r="F18" s="11">
        <f t="shared" si="0"/>
        <v>13000</v>
      </c>
      <c r="G18" s="11"/>
      <c r="H18" s="11">
        <f t="shared" si="1"/>
        <v>13000</v>
      </c>
      <c r="I18" s="11"/>
      <c r="J18" s="11">
        <f t="shared" si="2"/>
        <v>13000</v>
      </c>
      <c r="K18" s="11"/>
      <c r="L18" s="11">
        <f t="shared" si="2"/>
        <v>13000</v>
      </c>
      <c r="M18" s="11"/>
      <c r="N18" s="11">
        <f t="shared" si="3"/>
        <v>13000</v>
      </c>
      <c r="O18" s="11">
        <v>-1825</v>
      </c>
      <c r="P18" s="11">
        <f t="shared" si="4"/>
        <v>11175</v>
      </c>
      <c r="Q18" s="11"/>
      <c r="R18" s="11">
        <f t="shared" si="5"/>
        <v>11175</v>
      </c>
    </row>
    <row r="19" spans="1:18" s="2" customFormat="1" ht="45.75" customHeight="1">
      <c r="A19" s="19">
        <v>9</v>
      </c>
      <c r="B19" s="5" t="s">
        <v>6</v>
      </c>
      <c r="C19" s="11">
        <v>530069</v>
      </c>
      <c r="D19" s="2">
        <v>5221500</v>
      </c>
      <c r="E19" s="11">
        <f>2200+60000</f>
        <v>62200</v>
      </c>
      <c r="F19" s="11">
        <f t="shared" si="0"/>
        <v>592269</v>
      </c>
      <c r="G19" s="11">
        <v>-503</v>
      </c>
      <c r="H19" s="11">
        <f t="shared" si="1"/>
        <v>591766</v>
      </c>
      <c r="I19" s="11"/>
      <c r="J19" s="11">
        <f t="shared" si="2"/>
        <v>591766</v>
      </c>
      <c r="K19" s="11">
        <v>252500</v>
      </c>
      <c r="L19" s="11">
        <f t="shared" si="2"/>
        <v>844266</v>
      </c>
      <c r="M19" s="14">
        <v>500000</v>
      </c>
      <c r="N19" s="11">
        <f t="shared" si="3"/>
        <v>1344266</v>
      </c>
      <c r="O19" s="11">
        <v>76635</v>
      </c>
      <c r="P19" s="11">
        <f t="shared" si="4"/>
        <v>1420901</v>
      </c>
      <c r="Q19" s="11"/>
      <c r="R19" s="11">
        <f t="shared" si="5"/>
        <v>1420901</v>
      </c>
    </row>
    <row r="20" spans="1:18" ht="31.5" customHeight="1">
      <c r="A20" s="19">
        <v>10</v>
      </c>
      <c r="B20" s="5" t="s">
        <v>30</v>
      </c>
      <c r="C20" s="11">
        <v>26800</v>
      </c>
      <c r="D20" s="2">
        <v>5221600</v>
      </c>
      <c r="E20" s="11"/>
      <c r="F20" s="11">
        <f t="shared" si="0"/>
        <v>26800</v>
      </c>
      <c r="G20" s="11"/>
      <c r="H20" s="11">
        <f t="shared" si="1"/>
        <v>26800</v>
      </c>
      <c r="I20" s="11"/>
      <c r="J20" s="11">
        <f t="shared" si="2"/>
        <v>26800</v>
      </c>
      <c r="K20" s="11"/>
      <c r="L20" s="11">
        <f t="shared" si="2"/>
        <v>26800</v>
      </c>
      <c r="M20" s="11"/>
      <c r="N20" s="11">
        <f t="shared" si="3"/>
        <v>26800</v>
      </c>
      <c r="O20" s="11"/>
      <c r="P20" s="11">
        <f t="shared" si="4"/>
        <v>26800</v>
      </c>
      <c r="Q20" s="11"/>
      <c r="R20" s="11">
        <f t="shared" si="5"/>
        <v>26800</v>
      </c>
    </row>
    <row r="21" spans="1:18" s="2" customFormat="1" ht="48.75" customHeight="1">
      <c r="A21" s="19">
        <v>11</v>
      </c>
      <c r="B21" s="5" t="s">
        <v>16</v>
      </c>
      <c r="C21" s="11">
        <v>15183.9</v>
      </c>
      <c r="D21" s="2">
        <v>5222800</v>
      </c>
      <c r="E21" s="11"/>
      <c r="F21" s="11">
        <f t="shared" si="0"/>
        <v>15183.9</v>
      </c>
      <c r="G21" s="11"/>
      <c r="H21" s="11">
        <f t="shared" si="1"/>
        <v>15183.9</v>
      </c>
      <c r="I21" s="11"/>
      <c r="J21" s="11">
        <f t="shared" si="2"/>
        <v>15183.9</v>
      </c>
      <c r="K21" s="11"/>
      <c r="L21" s="11">
        <f t="shared" si="2"/>
        <v>15183.9</v>
      </c>
      <c r="M21" s="11"/>
      <c r="N21" s="11">
        <f t="shared" si="3"/>
        <v>15183.9</v>
      </c>
      <c r="O21" s="11"/>
      <c r="P21" s="11">
        <f t="shared" si="4"/>
        <v>15183.9</v>
      </c>
      <c r="Q21" s="11"/>
      <c r="R21" s="11">
        <f t="shared" si="5"/>
        <v>15183.9</v>
      </c>
    </row>
    <row r="22" spans="1:18" s="2" customFormat="1" ht="49.5" customHeight="1">
      <c r="A22" s="19">
        <v>12</v>
      </c>
      <c r="B22" s="5" t="s">
        <v>18</v>
      </c>
      <c r="C22" s="11">
        <v>5235</v>
      </c>
      <c r="D22" s="2">
        <v>5222900</v>
      </c>
      <c r="E22" s="11"/>
      <c r="F22" s="11">
        <f t="shared" si="0"/>
        <v>5235</v>
      </c>
      <c r="G22" s="11"/>
      <c r="H22" s="11">
        <f t="shared" si="1"/>
        <v>5235</v>
      </c>
      <c r="I22" s="11"/>
      <c r="J22" s="11">
        <f t="shared" si="2"/>
        <v>5235</v>
      </c>
      <c r="K22" s="11"/>
      <c r="L22" s="11">
        <f t="shared" si="2"/>
        <v>5235</v>
      </c>
      <c r="M22" s="14">
        <v>188</v>
      </c>
      <c r="N22" s="11">
        <f t="shared" si="3"/>
        <v>5423</v>
      </c>
      <c r="O22" s="11"/>
      <c r="P22" s="11">
        <f t="shared" si="4"/>
        <v>5423</v>
      </c>
      <c r="Q22" s="11"/>
      <c r="R22" s="11">
        <f t="shared" si="5"/>
        <v>5423</v>
      </c>
    </row>
    <row r="23" spans="1:18" s="2" customFormat="1" ht="47.25">
      <c r="A23" s="19">
        <v>13</v>
      </c>
      <c r="B23" s="5" t="s">
        <v>4</v>
      </c>
      <c r="C23" s="11">
        <v>100000</v>
      </c>
      <c r="D23" s="2">
        <v>5223100</v>
      </c>
      <c r="E23" s="11"/>
      <c r="F23" s="11">
        <f t="shared" si="0"/>
        <v>100000</v>
      </c>
      <c r="G23" s="11"/>
      <c r="H23" s="11">
        <f t="shared" si="1"/>
        <v>100000</v>
      </c>
      <c r="I23" s="11">
        <v>-8700</v>
      </c>
      <c r="J23" s="11">
        <f t="shared" si="2"/>
        <v>91300</v>
      </c>
      <c r="K23" s="11"/>
      <c r="L23" s="11">
        <f t="shared" si="2"/>
        <v>91300</v>
      </c>
      <c r="M23" s="11"/>
      <c r="N23" s="11">
        <f t="shared" si="3"/>
        <v>91300</v>
      </c>
      <c r="O23" s="11"/>
      <c r="P23" s="11">
        <f t="shared" si="4"/>
        <v>91300</v>
      </c>
      <c r="Q23" s="11"/>
      <c r="R23" s="11">
        <f t="shared" si="5"/>
        <v>91300</v>
      </c>
    </row>
    <row r="24" spans="1:18" s="2" customFormat="1" ht="33" customHeight="1">
      <c r="A24" s="19">
        <v>14</v>
      </c>
      <c r="B24" s="5" t="s">
        <v>11</v>
      </c>
      <c r="C24" s="11">
        <v>5535</v>
      </c>
      <c r="D24" s="2">
        <v>5223300</v>
      </c>
      <c r="E24" s="11"/>
      <c r="F24" s="11">
        <f t="shared" si="0"/>
        <v>5535</v>
      </c>
      <c r="G24" s="11"/>
      <c r="H24" s="11">
        <f t="shared" si="1"/>
        <v>5535</v>
      </c>
      <c r="I24" s="11"/>
      <c r="J24" s="11">
        <f t="shared" si="2"/>
        <v>5535</v>
      </c>
      <c r="K24" s="11"/>
      <c r="L24" s="11">
        <f t="shared" si="2"/>
        <v>5535</v>
      </c>
      <c r="M24" s="11"/>
      <c r="N24" s="11">
        <f t="shared" si="3"/>
        <v>5535</v>
      </c>
      <c r="O24" s="11"/>
      <c r="P24" s="11">
        <f t="shared" si="4"/>
        <v>5535</v>
      </c>
      <c r="Q24" s="11"/>
      <c r="R24" s="11">
        <f t="shared" si="5"/>
        <v>5535</v>
      </c>
    </row>
    <row r="25" spans="1:18" s="2" customFormat="1" ht="33.75" customHeight="1">
      <c r="A25" s="19">
        <v>15</v>
      </c>
      <c r="B25" s="5" t="s">
        <v>14</v>
      </c>
      <c r="C25" s="11">
        <f>4870+2400</f>
        <v>7270</v>
      </c>
      <c r="D25" s="2">
        <v>5223500</v>
      </c>
      <c r="E25" s="11"/>
      <c r="F25" s="11">
        <f t="shared" si="0"/>
        <v>7270</v>
      </c>
      <c r="G25" s="11"/>
      <c r="H25" s="11">
        <f t="shared" si="1"/>
        <v>7270</v>
      </c>
      <c r="I25" s="11">
        <f>294+620+580</f>
        <v>1494</v>
      </c>
      <c r="J25" s="11">
        <f t="shared" si="2"/>
        <v>8764</v>
      </c>
      <c r="K25" s="11">
        <v>3600</v>
      </c>
      <c r="L25" s="11">
        <f t="shared" si="2"/>
        <v>12364</v>
      </c>
      <c r="M25" s="11"/>
      <c r="N25" s="11">
        <f t="shared" si="3"/>
        <v>12364</v>
      </c>
      <c r="O25" s="11">
        <v>-500</v>
      </c>
      <c r="P25" s="11">
        <f t="shared" si="4"/>
        <v>11864</v>
      </c>
      <c r="Q25" s="11"/>
      <c r="R25" s="11">
        <f t="shared" si="5"/>
        <v>11864</v>
      </c>
    </row>
    <row r="26" spans="1:18" s="2" customFormat="1" ht="33" customHeight="1">
      <c r="A26" s="19">
        <v>16</v>
      </c>
      <c r="B26" s="5" t="s">
        <v>3</v>
      </c>
      <c r="C26" s="14">
        <v>64720</v>
      </c>
      <c r="D26" s="2">
        <v>5223700</v>
      </c>
      <c r="E26" s="11"/>
      <c r="F26" s="11">
        <f t="shared" si="0"/>
        <v>64720</v>
      </c>
      <c r="G26" s="11"/>
      <c r="H26" s="11">
        <f t="shared" si="1"/>
        <v>64720</v>
      </c>
      <c r="I26" s="11">
        <v>-43435</v>
      </c>
      <c r="J26" s="11">
        <v>148515</v>
      </c>
      <c r="K26" s="11"/>
      <c r="L26" s="11">
        <f t="shared" si="2"/>
        <v>148515</v>
      </c>
      <c r="M26" s="11"/>
      <c r="N26" s="11">
        <f t="shared" si="3"/>
        <v>148515</v>
      </c>
      <c r="O26" s="11">
        <v>-11737</v>
      </c>
      <c r="P26" s="11">
        <f t="shared" si="4"/>
        <v>136778</v>
      </c>
      <c r="Q26" s="11"/>
      <c r="R26" s="11">
        <f t="shared" si="5"/>
        <v>136778</v>
      </c>
    </row>
    <row r="27" spans="1:18" s="2" customFormat="1" ht="48" customHeight="1">
      <c r="A27" s="19">
        <v>17</v>
      </c>
      <c r="B27" s="5" t="s">
        <v>9</v>
      </c>
      <c r="C27" s="11">
        <v>370000</v>
      </c>
      <c r="D27" s="2">
        <v>5223800</v>
      </c>
      <c r="E27" s="11"/>
      <c r="F27" s="11">
        <f t="shared" si="0"/>
        <v>370000</v>
      </c>
      <c r="G27" s="11">
        <v>-41248</v>
      </c>
      <c r="H27" s="11">
        <f t="shared" si="1"/>
        <v>328752</v>
      </c>
      <c r="I27" s="11"/>
      <c r="J27" s="11">
        <f t="shared" si="2"/>
        <v>328752</v>
      </c>
      <c r="K27" s="11">
        <f>-7175+10594</f>
        <v>3419</v>
      </c>
      <c r="L27" s="11">
        <f t="shared" si="2"/>
        <v>332171</v>
      </c>
      <c r="M27" s="11"/>
      <c r="N27" s="11">
        <f t="shared" si="3"/>
        <v>332171</v>
      </c>
      <c r="O27" s="11">
        <v>-15116</v>
      </c>
      <c r="P27" s="11">
        <f t="shared" si="4"/>
        <v>317055</v>
      </c>
      <c r="Q27" s="11"/>
      <c r="R27" s="11">
        <f t="shared" si="5"/>
        <v>317055</v>
      </c>
    </row>
    <row r="28" spans="1:18" s="2" customFormat="1" ht="48" customHeight="1">
      <c r="A28" s="19">
        <v>18</v>
      </c>
      <c r="B28" s="5" t="s">
        <v>41</v>
      </c>
      <c r="C28" s="11">
        <v>118680</v>
      </c>
      <c r="D28" s="2">
        <v>5224000</v>
      </c>
      <c r="E28" s="11"/>
      <c r="F28" s="11">
        <f t="shared" si="0"/>
        <v>118680</v>
      </c>
      <c r="G28" s="11"/>
      <c r="H28" s="11">
        <v>98680</v>
      </c>
      <c r="I28" s="11">
        <v>23667</v>
      </c>
      <c r="J28" s="11">
        <f t="shared" si="2"/>
        <v>122347</v>
      </c>
      <c r="K28" s="11"/>
      <c r="L28" s="11">
        <f t="shared" si="2"/>
        <v>122347</v>
      </c>
      <c r="M28" s="11"/>
      <c r="N28" s="11">
        <f t="shared" si="3"/>
        <v>122347</v>
      </c>
      <c r="O28" s="11">
        <f>-260-405-1200-120-781</f>
        <v>-2766</v>
      </c>
      <c r="P28" s="11">
        <f t="shared" si="4"/>
        <v>119581</v>
      </c>
      <c r="Q28" s="11"/>
      <c r="R28" s="11">
        <f t="shared" si="5"/>
        <v>119581</v>
      </c>
    </row>
    <row r="29" spans="1:18" s="2" customFormat="1" ht="48" customHeight="1">
      <c r="A29" s="19">
        <v>19</v>
      </c>
      <c r="B29" s="5" t="s">
        <v>28</v>
      </c>
      <c r="C29" s="11">
        <f>149850-2000</f>
        <v>147850</v>
      </c>
      <c r="D29" s="2">
        <v>5225100</v>
      </c>
      <c r="E29" s="11"/>
      <c r="F29" s="11">
        <f t="shared" si="0"/>
        <v>147850</v>
      </c>
      <c r="G29" s="11"/>
      <c r="H29" s="11">
        <v>149850</v>
      </c>
      <c r="I29" s="11"/>
      <c r="J29" s="11">
        <f t="shared" si="2"/>
        <v>149850</v>
      </c>
      <c r="K29" s="11"/>
      <c r="L29" s="11">
        <f t="shared" si="2"/>
        <v>149850</v>
      </c>
      <c r="M29" s="11"/>
      <c r="N29" s="11">
        <f t="shared" si="3"/>
        <v>149850</v>
      </c>
      <c r="O29" s="11">
        <v>-43350</v>
      </c>
      <c r="P29" s="11">
        <f t="shared" si="4"/>
        <v>106500</v>
      </c>
      <c r="Q29" s="11"/>
      <c r="R29" s="11">
        <f t="shared" si="5"/>
        <v>106500</v>
      </c>
    </row>
    <row r="30" spans="1:18" s="2" customFormat="1" ht="31.5">
      <c r="A30" s="19">
        <v>20</v>
      </c>
      <c r="B30" s="5" t="s">
        <v>10</v>
      </c>
      <c r="C30" s="11">
        <v>150000</v>
      </c>
      <c r="D30" s="2">
        <v>5225300</v>
      </c>
      <c r="E30" s="11"/>
      <c r="F30" s="11">
        <f t="shared" si="0"/>
        <v>150000</v>
      </c>
      <c r="G30" s="11"/>
      <c r="H30" s="11">
        <f t="shared" si="1"/>
        <v>150000</v>
      </c>
      <c r="I30" s="11"/>
      <c r="J30" s="11">
        <f t="shared" si="2"/>
        <v>150000</v>
      </c>
      <c r="K30" s="11"/>
      <c r="L30" s="11">
        <f t="shared" si="2"/>
        <v>150000</v>
      </c>
      <c r="M30" s="11"/>
      <c r="N30" s="11">
        <f t="shared" si="3"/>
        <v>150000</v>
      </c>
      <c r="O30" s="11">
        <v>-28570</v>
      </c>
      <c r="P30" s="11">
        <f t="shared" si="4"/>
        <v>121430</v>
      </c>
      <c r="Q30" s="11"/>
      <c r="R30" s="11">
        <f t="shared" si="5"/>
        <v>121430</v>
      </c>
    </row>
    <row r="31" spans="1:18" s="2" customFormat="1" ht="32.25" customHeight="1">
      <c r="A31" s="22">
        <v>21</v>
      </c>
      <c r="B31" s="10" t="s">
        <v>2</v>
      </c>
      <c r="C31" s="13">
        <v>50000</v>
      </c>
      <c r="D31" s="2">
        <v>5225400</v>
      </c>
      <c r="E31" s="13"/>
      <c r="F31" s="13">
        <f t="shared" si="0"/>
        <v>50000</v>
      </c>
      <c r="G31" s="13"/>
      <c r="H31" s="11">
        <f t="shared" si="1"/>
        <v>50000</v>
      </c>
      <c r="I31" s="13"/>
      <c r="J31" s="11">
        <f t="shared" si="2"/>
        <v>50000</v>
      </c>
      <c r="K31" s="11"/>
      <c r="L31" s="11">
        <f t="shared" si="2"/>
        <v>50000</v>
      </c>
      <c r="M31" s="11"/>
      <c r="N31" s="11">
        <f t="shared" si="3"/>
        <v>50000</v>
      </c>
      <c r="O31" s="11">
        <v>-1000</v>
      </c>
      <c r="P31" s="11">
        <f t="shared" si="4"/>
        <v>49000</v>
      </c>
      <c r="Q31" s="11"/>
      <c r="R31" s="11">
        <f t="shared" si="5"/>
        <v>49000</v>
      </c>
    </row>
    <row r="32" spans="1:18" ht="47.25">
      <c r="A32" s="22">
        <v>22</v>
      </c>
      <c r="B32" s="10" t="s">
        <v>15</v>
      </c>
      <c r="C32" s="13">
        <v>25000</v>
      </c>
      <c r="D32" s="2">
        <v>5180100</v>
      </c>
      <c r="E32" s="13"/>
      <c r="F32" s="13">
        <f t="shared" si="0"/>
        <v>25000</v>
      </c>
      <c r="G32" s="13"/>
      <c r="H32" s="11">
        <f t="shared" si="1"/>
        <v>25000</v>
      </c>
      <c r="I32" s="13"/>
      <c r="J32" s="11">
        <f t="shared" si="2"/>
        <v>25000</v>
      </c>
      <c r="K32" s="11">
        <v>8773</v>
      </c>
      <c r="L32" s="11">
        <f t="shared" si="2"/>
        <v>33773</v>
      </c>
      <c r="M32" s="11"/>
      <c r="N32" s="11">
        <f t="shared" si="3"/>
        <v>33773</v>
      </c>
      <c r="O32" s="11"/>
      <c r="P32" s="11">
        <f t="shared" si="4"/>
        <v>33773</v>
      </c>
      <c r="Q32" s="11"/>
      <c r="R32" s="11">
        <f t="shared" si="5"/>
        <v>33773</v>
      </c>
    </row>
    <row r="33" spans="1:18" ht="47.25">
      <c r="A33" s="19">
        <v>23</v>
      </c>
      <c r="B33" s="5" t="s">
        <v>29</v>
      </c>
      <c r="C33" s="11"/>
      <c r="D33" s="4">
        <v>5180100</v>
      </c>
      <c r="E33" s="11">
        <v>1490</v>
      </c>
      <c r="F33" s="11">
        <f t="shared" si="0"/>
        <v>1490</v>
      </c>
      <c r="G33" s="11"/>
      <c r="H33" s="11">
        <f t="shared" si="1"/>
        <v>1490</v>
      </c>
      <c r="I33" s="11"/>
      <c r="J33" s="11">
        <f t="shared" si="2"/>
        <v>1490</v>
      </c>
      <c r="K33" s="11"/>
      <c r="L33" s="11">
        <f t="shared" si="2"/>
        <v>1490</v>
      </c>
      <c r="M33" s="11"/>
      <c r="N33" s="11">
        <f t="shared" si="3"/>
        <v>1490</v>
      </c>
      <c r="O33" s="11"/>
      <c r="P33" s="11">
        <f t="shared" si="4"/>
        <v>1490</v>
      </c>
      <c r="Q33" s="11"/>
      <c r="R33" s="11">
        <f t="shared" si="5"/>
        <v>1490</v>
      </c>
    </row>
    <row r="34" spans="1:18" hidden="1">
      <c r="F34" s="15">
        <f>SUM(F10:F33)</f>
        <v>2772122.9</v>
      </c>
      <c r="G34" s="15"/>
      <c r="H34" s="15"/>
      <c r="I34" s="15"/>
      <c r="J34" s="11">
        <f t="shared" si="2"/>
        <v>0</v>
      </c>
      <c r="K34" s="11"/>
      <c r="L34" s="11">
        <f t="shared" si="2"/>
        <v>0</v>
      </c>
      <c r="M34" s="11"/>
      <c r="N34" s="11">
        <f t="shared" si="3"/>
        <v>0</v>
      </c>
      <c r="O34" s="11"/>
      <c r="P34" s="11">
        <f t="shared" si="4"/>
        <v>0</v>
      </c>
      <c r="Q34" s="11"/>
      <c r="R34" s="11">
        <f t="shared" si="5"/>
        <v>0</v>
      </c>
    </row>
    <row r="35" spans="1:18" ht="47.25">
      <c r="A35" s="19">
        <v>24</v>
      </c>
      <c r="B35" s="5" t="s">
        <v>32</v>
      </c>
      <c r="C35" s="11"/>
      <c r="D35" s="4"/>
      <c r="E35" s="11"/>
      <c r="F35" s="11"/>
      <c r="G35" s="11"/>
      <c r="H35" s="11">
        <v>27000</v>
      </c>
      <c r="I35" s="11">
        <f>506079+1016</f>
        <v>507095</v>
      </c>
      <c r="J35" s="11">
        <v>533079</v>
      </c>
      <c r="K35" s="11">
        <f>3939</f>
        <v>3939</v>
      </c>
      <c r="L35" s="11">
        <f t="shared" si="2"/>
        <v>537018</v>
      </c>
      <c r="M35" s="11"/>
      <c r="N35" s="11">
        <f t="shared" si="3"/>
        <v>537018</v>
      </c>
      <c r="O35" s="11">
        <v>74836</v>
      </c>
      <c r="P35" s="11">
        <f t="shared" si="4"/>
        <v>611854</v>
      </c>
      <c r="Q35" s="11"/>
      <c r="R35" s="11">
        <f t="shared" si="5"/>
        <v>611854</v>
      </c>
    </row>
    <row r="36" spans="1:18" ht="47.25">
      <c r="A36" s="19">
        <v>25</v>
      </c>
      <c r="B36" s="5" t="s">
        <v>42</v>
      </c>
      <c r="C36" s="11">
        <v>8000</v>
      </c>
      <c r="D36" s="2">
        <v>5220500</v>
      </c>
      <c r="E36" s="11"/>
      <c r="F36" s="11">
        <f>C36+E36</f>
        <v>8000</v>
      </c>
      <c r="G36" s="11"/>
      <c r="H36" s="11"/>
      <c r="I36" s="11">
        <f>504654+10000+87292+6090</f>
        <v>608036</v>
      </c>
      <c r="J36" s="11">
        <f>H36+I36</f>
        <v>608036</v>
      </c>
      <c r="K36" s="11"/>
      <c r="L36" s="11">
        <f t="shared" ref="L36:L44" si="6">J36+K36</f>
        <v>608036</v>
      </c>
      <c r="M36" s="11"/>
      <c r="N36" s="11">
        <f t="shared" si="3"/>
        <v>608036</v>
      </c>
      <c r="O36" s="11">
        <v>2850</v>
      </c>
      <c r="P36" s="11">
        <f t="shared" si="4"/>
        <v>610886</v>
      </c>
      <c r="Q36" s="11"/>
      <c r="R36" s="11">
        <f t="shared" si="5"/>
        <v>610886</v>
      </c>
    </row>
    <row r="37" spans="1:18" ht="33" customHeight="1">
      <c r="A37" s="19">
        <v>26</v>
      </c>
      <c r="B37" s="5" t="s">
        <v>43</v>
      </c>
      <c r="C37" s="16"/>
      <c r="D37" s="16"/>
      <c r="E37" s="16"/>
      <c r="F37" s="16"/>
      <c r="G37" s="16"/>
      <c r="H37" s="16"/>
      <c r="I37" s="11">
        <v>42160</v>
      </c>
      <c r="J37" s="11">
        <f>H37+I37</f>
        <v>42160</v>
      </c>
      <c r="K37" s="11"/>
      <c r="L37" s="11">
        <f t="shared" si="6"/>
        <v>42160</v>
      </c>
      <c r="M37" s="11"/>
      <c r="N37" s="11">
        <f t="shared" si="3"/>
        <v>42160</v>
      </c>
      <c r="O37" s="11">
        <v>-1196</v>
      </c>
      <c r="P37" s="11">
        <f t="shared" si="4"/>
        <v>40964</v>
      </c>
      <c r="Q37" s="11"/>
      <c r="R37" s="11">
        <f t="shared" si="5"/>
        <v>40964</v>
      </c>
    </row>
    <row r="38" spans="1:18" ht="48.75" customHeight="1">
      <c r="A38" s="19">
        <v>27</v>
      </c>
      <c r="B38" s="5" t="s">
        <v>44</v>
      </c>
      <c r="C38" s="16"/>
      <c r="D38" s="16"/>
      <c r="E38" s="16"/>
      <c r="F38" s="16"/>
      <c r="G38" s="16"/>
      <c r="H38" s="16"/>
      <c r="I38" s="11">
        <v>4164</v>
      </c>
      <c r="J38" s="11">
        <f>H38+I38</f>
        <v>4164</v>
      </c>
      <c r="K38" s="11"/>
      <c r="L38" s="11">
        <f t="shared" si="6"/>
        <v>4164</v>
      </c>
      <c r="M38" s="11"/>
      <c r="N38" s="11">
        <f t="shared" si="3"/>
        <v>4164</v>
      </c>
      <c r="O38" s="11">
        <v>-2421</v>
      </c>
      <c r="P38" s="11">
        <f t="shared" si="4"/>
        <v>1743</v>
      </c>
      <c r="Q38" s="11"/>
      <c r="R38" s="11">
        <f t="shared" si="5"/>
        <v>1743</v>
      </c>
    </row>
    <row r="39" spans="1:18" ht="31.5">
      <c r="A39" s="19">
        <v>28</v>
      </c>
      <c r="B39" s="5" t="s">
        <v>45</v>
      </c>
      <c r="C39" s="16"/>
      <c r="D39" s="16"/>
      <c r="E39" s="16"/>
      <c r="F39" s="16"/>
      <c r="G39" s="16"/>
      <c r="H39" s="16"/>
      <c r="I39" s="11">
        <v>3254</v>
      </c>
      <c r="J39" s="11">
        <f>H39+I39</f>
        <v>3254</v>
      </c>
      <c r="K39" s="11"/>
      <c r="L39" s="11">
        <f t="shared" si="6"/>
        <v>3254</v>
      </c>
      <c r="M39" s="11"/>
      <c r="N39" s="11">
        <f t="shared" si="3"/>
        <v>3254</v>
      </c>
      <c r="O39" s="11"/>
      <c r="P39" s="11">
        <f t="shared" si="4"/>
        <v>3254</v>
      </c>
      <c r="Q39" s="11"/>
      <c r="R39" s="11">
        <f t="shared" si="5"/>
        <v>3254</v>
      </c>
    </row>
    <row r="40" spans="1:18" ht="47.25">
      <c r="A40" s="19">
        <v>29</v>
      </c>
      <c r="B40" s="5" t="s">
        <v>46</v>
      </c>
      <c r="C40" s="16"/>
      <c r="D40" s="16"/>
      <c r="E40" s="16"/>
      <c r="F40" s="16"/>
      <c r="G40" s="16"/>
      <c r="H40" s="16"/>
      <c r="I40" s="11">
        <v>1500</v>
      </c>
      <c r="J40" s="11">
        <f>H40+I40</f>
        <v>1500</v>
      </c>
      <c r="K40" s="11"/>
      <c r="L40" s="11">
        <f t="shared" si="6"/>
        <v>1500</v>
      </c>
      <c r="M40" s="11"/>
      <c r="N40" s="11">
        <f t="shared" si="3"/>
        <v>1500</v>
      </c>
      <c r="O40" s="11"/>
      <c r="P40" s="11">
        <f t="shared" si="4"/>
        <v>1500</v>
      </c>
      <c r="Q40" s="11"/>
      <c r="R40" s="11">
        <f t="shared" si="5"/>
        <v>1500</v>
      </c>
    </row>
    <row r="41" spans="1:18" ht="47.25">
      <c r="A41" s="19">
        <v>30</v>
      </c>
      <c r="B41" s="5" t="s">
        <v>34</v>
      </c>
      <c r="C41" s="5"/>
      <c r="D41" s="5"/>
      <c r="E41" s="5"/>
      <c r="F41" s="5"/>
      <c r="G41" s="5"/>
      <c r="H41" s="5"/>
      <c r="I41" s="5"/>
      <c r="J41" s="5"/>
      <c r="K41" s="17">
        <v>3916</v>
      </c>
      <c r="L41" s="17">
        <f t="shared" si="6"/>
        <v>3916</v>
      </c>
      <c r="M41" s="17"/>
      <c r="N41" s="17">
        <f t="shared" si="3"/>
        <v>3916</v>
      </c>
      <c r="O41" s="18">
        <v>4723</v>
      </c>
      <c r="P41" s="17">
        <f t="shared" si="4"/>
        <v>8639</v>
      </c>
      <c r="Q41" s="18"/>
      <c r="R41" s="11">
        <f t="shared" si="5"/>
        <v>8639</v>
      </c>
    </row>
    <row r="42" spans="1:18" ht="63">
      <c r="A42" s="19">
        <v>31</v>
      </c>
      <c r="B42" s="5" t="s">
        <v>35</v>
      </c>
      <c r="C42" s="5"/>
      <c r="D42" s="5"/>
      <c r="E42" s="5"/>
      <c r="F42" s="5"/>
      <c r="G42" s="5"/>
      <c r="H42" s="5"/>
      <c r="I42" s="5"/>
      <c r="J42" s="5"/>
      <c r="K42" s="17">
        <v>2709</v>
      </c>
      <c r="L42" s="17">
        <f t="shared" si="6"/>
        <v>2709</v>
      </c>
      <c r="M42" s="17"/>
      <c r="N42" s="17">
        <f t="shared" si="3"/>
        <v>2709</v>
      </c>
      <c r="O42" s="17"/>
      <c r="P42" s="17">
        <f t="shared" si="4"/>
        <v>2709</v>
      </c>
      <c r="Q42" s="17"/>
      <c r="R42" s="11">
        <f t="shared" si="5"/>
        <v>2709</v>
      </c>
    </row>
    <row r="43" spans="1:18" ht="94.5">
      <c r="A43" s="19">
        <v>32</v>
      </c>
      <c r="B43" s="5" t="s">
        <v>47</v>
      </c>
      <c r="C43" s="16"/>
      <c r="D43" s="16"/>
      <c r="E43" s="16"/>
      <c r="F43" s="16"/>
      <c r="G43" s="16"/>
      <c r="H43" s="16"/>
      <c r="I43" s="11">
        <v>1501</v>
      </c>
      <c r="J43" s="11"/>
      <c r="K43" s="11">
        <v>5616</v>
      </c>
      <c r="L43" s="11">
        <f t="shared" si="6"/>
        <v>5616</v>
      </c>
      <c r="M43" s="14">
        <v>6597</v>
      </c>
      <c r="N43" s="11">
        <f t="shared" si="3"/>
        <v>12213</v>
      </c>
      <c r="O43" s="11"/>
      <c r="P43" s="11">
        <f t="shared" si="4"/>
        <v>12213</v>
      </c>
      <c r="Q43" s="11"/>
      <c r="R43" s="11">
        <f t="shared" si="5"/>
        <v>12213</v>
      </c>
    </row>
    <row r="44" spans="1:18" ht="63">
      <c r="A44" s="22">
        <v>33</v>
      </c>
      <c r="B44" s="10" t="s">
        <v>36</v>
      </c>
      <c r="K44" s="13">
        <v>133042</v>
      </c>
      <c r="L44" s="13">
        <f t="shared" si="6"/>
        <v>133042</v>
      </c>
      <c r="M44" s="13"/>
      <c r="N44" s="13">
        <f t="shared" si="3"/>
        <v>133042</v>
      </c>
      <c r="O44" s="13"/>
      <c r="P44" s="13">
        <f t="shared" si="4"/>
        <v>133042</v>
      </c>
      <c r="Q44" s="13"/>
      <c r="R44" s="13">
        <f t="shared" si="5"/>
        <v>133042</v>
      </c>
    </row>
    <row r="45" spans="1:18" ht="47.25">
      <c r="A45" s="22">
        <v>34</v>
      </c>
      <c r="B45" s="5" t="s">
        <v>37</v>
      </c>
      <c r="K45" s="13"/>
      <c r="L45" s="13"/>
      <c r="M45" s="13">
        <v>240000</v>
      </c>
      <c r="N45" s="13">
        <f t="shared" si="3"/>
        <v>240000</v>
      </c>
      <c r="O45" s="13">
        <v>194649</v>
      </c>
      <c r="P45" s="13">
        <f t="shared" si="4"/>
        <v>434649</v>
      </c>
      <c r="Q45" s="13"/>
      <c r="R45" s="13">
        <f t="shared" si="5"/>
        <v>434649</v>
      </c>
    </row>
    <row r="46" spans="1:18" ht="31.5">
      <c r="A46" s="22">
        <v>35</v>
      </c>
      <c r="B46" s="5" t="s">
        <v>38</v>
      </c>
      <c r="K46" s="13"/>
      <c r="L46" s="13"/>
      <c r="M46" s="13"/>
      <c r="N46" s="13">
        <v>0</v>
      </c>
      <c r="O46" s="13">
        <v>1995</v>
      </c>
      <c r="P46" s="13">
        <f t="shared" si="4"/>
        <v>1995</v>
      </c>
      <c r="Q46" s="13"/>
      <c r="R46" s="13">
        <f t="shared" si="5"/>
        <v>1995</v>
      </c>
    </row>
    <row r="47" spans="1:18" ht="47.25">
      <c r="A47" s="19">
        <v>36</v>
      </c>
      <c r="B47" s="5" t="s">
        <v>48</v>
      </c>
      <c r="C47" s="16"/>
      <c r="D47" s="16"/>
      <c r="E47" s="16"/>
      <c r="F47" s="6">
        <f>C47+E47</f>
        <v>0</v>
      </c>
      <c r="G47" s="16"/>
      <c r="H47" s="6">
        <f>F47+G47</f>
        <v>0</v>
      </c>
      <c r="I47" s="16"/>
      <c r="J47" s="6">
        <f>H47+I47</f>
        <v>0</v>
      </c>
      <c r="K47" s="16"/>
      <c r="L47" s="6">
        <f>J47+K47</f>
        <v>0</v>
      </c>
      <c r="M47" s="16"/>
      <c r="N47" s="20">
        <f t="shared" si="3"/>
        <v>0</v>
      </c>
      <c r="O47" s="20">
        <v>397900</v>
      </c>
      <c r="P47" s="11">
        <f t="shared" si="4"/>
        <v>397900</v>
      </c>
      <c r="Q47" s="23">
        <v>200000</v>
      </c>
      <c r="R47" s="11">
        <f t="shared" si="5"/>
        <v>597900</v>
      </c>
    </row>
  </sheetData>
  <sheetProtection formatCells="0" formatColumns="0" formatRows="0" deleteColumns="0" deleteRows="0" selectLockedCells="1" selectUnlockedCells="1"/>
  <mergeCells count="4">
    <mergeCell ref="B1:R1"/>
    <mergeCell ref="B2:R2"/>
    <mergeCell ref="B3:R3"/>
    <mergeCell ref="A5:R5"/>
  </mergeCells>
  <phoneticPr fontId="0" type="noConversion"/>
  <printOptions horizontalCentered="1"/>
  <pageMargins left="1.0236220472440944" right="0.62992125984251968" top="0.74803149606299213" bottom="0.74803149606299213" header="0.31496062992125984" footer="0.31496062992125984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Hi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СВМ</dc:creator>
  <cp:lastModifiedBy>evstigneeva</cp:lastModifiedBy>
  <cp:lastPrinted>2010-11-25T14:30:11Z</cp:lastPrinted>
  <dcterms:created xsi:type="dcterms:W3CDTF">2009-09-17T05:56:22Z</dcterms:created>
  <dcterms:modified xsi:type="dcterms:W3CDTF">2010-12-01T07:50:55Z</dcterms:modified>
</cp:coreProperties>
</file>